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02" firstSheet="7" activeTab="7"/>
  </bookViews>
  <sheets>
    <sheet name="Ч1.1РДО к" sheetId="1" state="hidden" r:id="rId1"/>
    <sheet name="1РДО о" sheetId="2" state="hidden" r:id="rId2"/>
    <sheet name="2 П к" sheetId="3" state="hidden" r:id="rId3"/>
    <sheet name="2 П о" sheetId="4" state="hidden" r:id="rId4"/>
    <sheet name="555к" sheetId="5" state="hidden" r:id="rId5"/>
    <sheet name="555о" sheetId="6" state="hidden" r:id="rId6"/>
    <sheet name="8к,о" sheetId="7" state="hidden" r:id="rId7"/>
    <sheet name="Отчет" sheetId="8" r:id="rId8"/>
    <sheet name="График" sheetId="9" state="hidden" r:id="rId9"/>
    <sheet name="нормативы по ступеням" sheetId="10" state="hidden" r:id="rId10"/>
    <sheet name="компл" sheetId="11" state="hidden" r:id="rId11"/>
  </sheets>
  <externalReferences>
    <externalReference r:id="rId14"/>
    <externalReference r:id="rId15"/>
  </externalReferences>
  <definedNames>
    <definedName name="_xlnm._FilterDatabase" localSheetId="8" hidden="1">'График'!$A$9:$S$27</definedName>
    <definedName name="_xlnm.Print_Area" localSheetId="1">'1РДО о'!$A$1:$N$37</definedName>
    <definedName name="_xlnm.Print_Area" localSheetId="2">'2 П к'!$A$1:$K$16</definedName>
    <definedName name="_xlnm.Print_Area" localSheetId="3">'2 П о'!$A$1:$N$39</definedName>
    <definedName name="_xlnm.Print_Area" localSheetId="4">'555к'!$A$1:$K$18</definedName>
    <definedName name="_xlnm.Print_Area" localSheetId="5">'555о'!$A$1:$N$41</definedName>
    <definedName name="_xlnm.Print_Area" localSheetId="6">'8к,о'!$A$1:$M$51</definedName>
    <definedName name="_xlnm.Print_Area" localSheetId="8">'График'!$A$1:$R$25</definedName>
    <definedName name="_xlnm.Print_Area" localSheetId="10">'компл'!$A$1:$R$172</definedName>
    <definedName name="_xlnm.Print_Area" localSheetId="9">'нормативы по ступеням'!$A$1:$F$169</definedName>
    <definedName name="_xlnm.Print_Area" localSheetId="7">'Отчет'!$A$1:$P$243</definedName>
    <definedName name="_xlnm.Print_Area" localSheetId="0">'Ч1.1РДО к'!$A$1:$K$16</definedName>
  </definedNames>
  <calcPr fullCalcOnLoad="1"/>
</workbook>
</file>

<file path=xl/sharedStrings.xml><?xml version="1.0" encoding="utf-8"?>
<sst xmlns="http://schemas.openxmlformats.org/spreadsheetml/2006/main" count="1815" uniqueCount="529">
  <si>
    <t>Коды</t>
  </si>
  <si>
    <t>По ОКВЭД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</si>
  <si>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</si>
  <si>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</si>
  <si>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</si>
  <si>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</si>
  <si>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(1-й год планового периода)</t>
  </si>
  <si>
    <t>(2-й год планового периода)</t>
  </si>
  <si>
    <t>год</t>
  </si>
  <si>
    <t>вид</t>
  </si>
  <si>
    <t>принявший орган</t>
  </si>
  <si>
    <t>дата</t>
  </si>
  <si>
    <t>номер</t>
  </si>
  <si>
    <t>наименование</t>
  </si>
  <si>
    <t>Нормативный правовой акт</t>
  </si>
  <si>
    <t>Способ информирования</t>
  </si>
  <si>
    <t>Частота обновления информации</t>
  </si>
  <si>
    <t>(очередной финансовый год)</t>
  </si>
  <si>
    <t>не указано</t>
  </si>
  <si>
    <t>очная</t>
  </si>
  <si>
    <t>Показатель объема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</si>
  <si>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</si>
  <si>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</si>
  <si>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</si>
  <si>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Постановление</t>
  </si>
  <si>
    <t>Правительство ХМАО-Югры</t>
  </si>
  <si>
    <t>Официальном сайт Администрации Нефтеюганского района (www.admoil.ru) и на сайте Департамента образования и молодежной политики Нефтеюганского района (www.cctec.ru)</t>
  </si>
  <si>
    <t>Отчеты исполнителей о выполнении муниципального задания за отчетный период, приказ директора Департамента образования и молодежной политики Нефтеюганского района об итогах проверки выполнения муниципальных заданий за отчетный период</t>
  </si>
  <si>
    <t>Ежеквартально                                             Ежегодно</t>
  </si>
  <si>
    <t>процент</t>
  </si>
  <si>
    <t>не менее                  90 %</t>
  </si>
  <si>
    <t>чел</t>
  </si>
  <si>
    <t>не указан</t>
  </si>
  <si>
    <t>%</t>
  </si>
  <si>
    <t>Часть 1. Сведения об оказываемых муниципальных услугах¹</t>
  </si>
  <si>
    <t>Раздел  1.</t>
  </si>
  <si>
    <t xml:space="preserve">2. Категории потребителей муниципальной услуги: физические лица. </t>
  </si>
  <si>
    <t>3.  Показатели,  характеризующие объем и (или) качество муниципальной услуги: число обучающихся (человек).</t>
  </si>
  <si>
    <t>3.1. Показатели, характеризующие качество муниципальной услуги: сформулированы в соответствии с муниципальной услугой.</t>
  </si>
  <si>
    <t>Значения показателей качества муниципальной услуги</t>
  </si>
  <si>
    <t>2017 год</t>
  </si>
  <si>
    <t>2018 год</t>
  </si>
  <si>
    <t>2019 год</t>
  </si>
  <si>
    <t>Не указано</t>
  </si>
  <si>
    <t>единица измерения по ОКЕИ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</si>
  <si>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 – 5%.</t>
  </si>
  <si>
    <t>3.2. Показатели, характеризующие объём муниципальной услуги:</t>
  </si>
  <si>
    <t>Среднегодовой размер платы (цена, тариф)</t>
  </si>
  <si>
    <t>Число обучающихся</t>
  </si>
  <si>
    <t>человек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</si>
  <si>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(процентов) – 5%.</t>
  </si>
  <si>
    <t>4.   Нормативные   правовые   акты,   устанавливающие размер платы (цену, тариф) либо порядок ее  (его) установления:</t>
  </si>
  <si>
    <t>5. Порядок оказания муниципальной услуги:</t>
  </si>
  <si>
    <t>5.1. Нормативные правовые акты, регулирующие порядок оказания муниципальной услуги:</t>
  </si>
  <si>
    <t>- Федеральный закон от 29.12.2012 №273-ФЗ «Об образовании в Российской Федерации»;</t>
  </si>
  <si>
    <t>- Устав образовательной организации.</t>
  </si>
  <si>
    <t>5.2. Порядок  информирования потенциальных потребителей муниципальной услуги:</t>
  </si>
  <si>
    <t>Состав размещаемой (доводимой) информации</t>
  </si>
  <si>
    <t>1.Сведения о месте нахождения, номера телефонов для справок Департамента образования и молодёжной политики Нефтеюганского района, информация о месте нахождения, номера телефонов для справок, адреса электронной почты общеобразовательных организаций, предоставляющих муниципальную услугу.</t>
  </si>
  <si>
    <t>2.Условия предоставления муниципальной услуги.</t>
  </si>
  <si>
    <t>3.Сроки предоставления муниципальной услуги.</t>
  </si>
  <si>
    <t>4.Перечень оснований для приостановления предоставления муниципальной услуги.</t>
  </si>
  <si>
    <t>5.Требования к местам предоставления муниципальной услуги.</t>
  </si>
  <si>
    <t>6.Требования к предоставлению муниципальной услуги.</t>
  </si>
  <si>
    <t>1 раз в год</t>
  </si>
  <si>
    <t>а) В устной форме лично в Департаменте образования и молодёжной политики, общеобразовательных организациях;                                                                               б) По телефону в Департаменте образования и молодёжной политики, общеобразовательных организациях;                                                                              в) Письменно в Департаменте образования и молодёжной политики, общеобразовательных организациях;                                                                                г) Через Интернет - сайты администрации Нефтеюганского района, Департамента образования и молодёжной политики, общеобразовательных организаций</t>
  </si>
  <si>
    <t>Всего</t>
  </si>
  <si>
    <t>Раздел 2.</t>
  </si>
  <si>
    <t>Раздел 5.</t>
  </si>
  <si>
    <t>- постановление администрации Нефтеюганского района от 30.09.2015 № 1809-па «О порядке формирования муниципального задания на оказание муниципальных услуг (выполнение работ) муниципальными учреждениями Нефтеюганского района и финансовом обеспечении его выполнения»;</t>
  </si>
  <si>
    <t>число обучающихся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</si>
  <si>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</si>
  <si>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3.1. Сведения о фактическом достижении показателей, характеризующих качество муниципальной услуги:</t>
  </si>
  <si>
    <t>исполнено на отчетную дату</t>
  </si>
  <si>
    <t>допустимое (возможное) отклонение</t>
  </si>
  <si>
    <t>отклонение превышающее, допустимое (возможное) значение</t>
  </si>
  <si>
    <t>причина отклонения</t>
  </si>
  <si>
    <t>утверждено в муниципальном задании  на год</t>
  </si>
  <si>
    <t>Средне-годовой размер платы (цена, тариф)</t>
  </si>
  <si>
    <t>Руководитель (уполномоченное лицо)</t>
  </si>
  <si>
    <t>должность</t>
  </si>
  <si>
    <t>подпись</t>
  </si>
  <si>
    <t>расшифровка подписи</t>
  </si>
  <si>
    <t>"________" ________________________ 20___г.</t>
  </si>
  <si>
    <r>
      <rPr>
        <vertAlign val="superscript"/>
        <sz val="11"/>
        <rFont val="Times New Roman"/>
        <family val="1"/>
      </rPr>
      <t>1</t>
    </r>
    <r>
      <rPr>
        <sz val="12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 </t>
    </r>
  </si>
  <si>
    <r>
      <rPr>
        <vertAlign val="superscript"/>
        <sz val="11"/>
        <rFont val="Times New Roman"/>
        <family val="1"/>
      </rPr>
      <t xml:space="preserve">2 </t>
    </r>
    <r>
      <rPr>
        <sz val="12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 </t>
    </r>
  </si>
  <si>
    <t>Форма по ОКУД</t>
  </si>
  <si>
    <t>Код по сводному реестру</t>
  </si>
  <si>
    <t>Код по базовому (отраслевому) перечню</t>
  </si>
  <si>
    <t xml:space="preserve">единица измерения </t>
  </si>
  <si>
    <t>код по ОКЕИ</t>
  </si>
  <si>
    <t>3. Показатели,  характеризующие объем и (или) качество муниципальной услуги: число обучающихся (человек).</t>
  </si>
  <si>
    <t>Значения показателей объема муниципальной услуги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</si>
  <si>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</si>
  <si>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</si>
  <si>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Наименование</t>
  </si>
  <si>
    <t>Тип средств</t>
  </si>
  <si>
    <t>График перечисления субсидии,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</si>
  <si>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</si>
  <si>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</si>
  <si>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</si>
  <si>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</si>
  <si>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</si>
  <si>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</si>
  <si>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</si>
  <si>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</si>
  <si>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</si>
  <si>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</si>
  <si>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</si>
  <si>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</si>
  <si>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Субсидии на финансовое обеспечение выполнения муниципального задания</t>
  </si>
  <si>
    <t>х</t>
  </si>
  <si>
    <t>в том числе:</t>
  </si>
  <si>
    <t>00.00.00</t>
  </si>
  <si>
    <t>10.03.00</t>
  </si>
  <si>
    <t>02.10.01</t>
  </si>
  <si>
    <t>10.02.09</t>
  </si>
  <si>
    <t>02.10.03</t>
  </si>
  <si>
    <t>10.02.10</t>
  </si>
  <si>
    <t>10.02.32</t>
  </si>
  <si>
    <r>
      <t xml:space="preserve">1. Наименование   муниципальной   услуги:  </t>
    </r>
    <r>
      <rPr>
        <i/>
        <u val="single"/>
        <sz val="14"/>
        <rFont val="Times New Roman"/>
        <family val="1"/>
      </rPr>
      <t>«Реализация основных общеобразовательных программ дошкольного образования».</t>
    </r>
  </si>
  <si>
    <t>2. Категории потребителей муниципальной услуги: Физические лица в возрасте до 8 лет</t>
  </si>
  <si>
    <t xml:space="preserve">группа полного дня </t>
  </si>
  <si>
    <t>Реализация программы в полном объеме</t>
  </si>
  <si>
    <t>11Д45000301000301065100</t>
  </si>
  <si>
    <t>от 3 лет до 8 лет</t>
  </si>
  <si>
    <t>Уровень удовлетворенности родителей (законных представителей) качеством оказываемых услуг</t>
  </si>
  <si>
    <t>не менее 90</t>
  </si>
  <si>
    <t>не менеее 90</t>
  </si>
  <si>
    <t>нормативы по 567-п</t>
  </si>
  <si>
    <t>расчет</t>
  </si>
  <si>
    <t>проверка</t>
  </si>
  <si>
    <t xml:space="preserve">число обучающихся </t>
  </si>
  <si>
    <t>чел.</t>
  </si>
  <si>
    <t>4.Нормативные   правовые   акты,   устанавливающие размер платы (цену, тариф) либо порядок ее  (его) установления:</t>
  </si>
  <si>
    <t xml:space="preserve">от 30.12.2016     </t>
  </si>
  <si>
    <t xml:space="preserve">№567-п                 </t>
  </si>
  <si>
    <t>"О методиках формирования нормативов обеспечения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организациях"</t>
  </si>
  <si>
    <t>- Федеральный закон от 06.10.2003 № 131-ФЗ «Об общих принципах организации местного самоуправления в Российской Федерации»</t>
  </si>
  <si>
    <t>- 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образования»;</t>
  </si>
  <si>
    <t>- закон Ханты-Мансийского автономного округа - Югры от 11.12.2013 N 123-оз (ред. от 20.02.2015)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Ханты-Мансийского автономного округа -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организациях"(принят Думой Ханты-Мансийского автономного округа - Югры 11.12.2013);</t>
  </si>
  <si>
    <t>- приказ департамента образования и молодежной политики Нефтеюганского района от 02.12.2016 года № 857-о «Об утверждении муниципальных заданий на оказание муниципальных услуг (выполнение работ) на 2017 год».;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</si>
  <si>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  </t>
    </r>
    <r>
      <rPr>
        <i/>
        <u val="single"/>
        <sz val="14"/>
        <rFont val="Times New Roman"/>
        <family val="1"/>
      </rPr>
      <t>«Присмотр и уход».</t>
    </r>
  </si>
  <si>
    <t>11.785.0</t>
  </si>
  <si>
    <t>2. Категории потребителей муниципальной услуги: физические лица в возрасте до 8 лет</t>
  </si>
  <si>
    <t>11785001100400006001100</t>
  </si>
  <si>
    <t>Присмотр и уход</t>
  </si>
  <si>
    <t xml:space="preserve">Выполнение плана детодней; </t>
  </si>
  <si>
    <t xml:space="preserve">не менее 60 </t>
  </si>
  <si>
    <t>не менее 61</t>
  </si>
  <si>
    <t>не менее 62</t>
  </si>
  <si>
    <t>11785005000400006003110</t>
  </si>
  <si>
    <t>Физические лица льготных категорий, определяемых учредителем</t>
  </si>
  <si>
    <t>11785000500400006009100</t>
  </si>
  <si>
    <t xml:space="preserve">не менее 90 </t>
  </si>
  <si>
    <t>не менее 91</t>
  </si>
  <si>
    <t>не менее 92</t>
  </si>
  <si>
    <t>11785001200400006000100</t>
  </si>
  <si>
    <t>местный бюджет, всего</t>
  </si>
  <si>
    <t xml:space="preserve">в т.ч. Продукты </t>
  </si>
  <si>
    <t>все расходы, кроме продуктов</t>
  </si>
  <si>
    <t>Администрации Нефтеюганского района</t>
  </si>
  <si>
    <t>от 08.10.2014     (с изменениями и дополнениями)</t>
  </si>
  <si>
    <t>2171-па-нпа</t>
  </si>
  <si>
    <t>"О порядке установления платы, взимаемой с родителей (законных представителей) за присмотр и уход за детьми, в муниципальных образовательных организациях Нефтеюганского района, реализующих образовательную программу дошкольного образования"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</si>
  <si>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«Реализация адаптированных основных общеобразовательных программ для детей с умственной отсталостью».</t>
    </r>
  </si>
  <si>
    <t>Раздел 8.</t>
  </si>
  <si>
    <t>11786001000000001004100</t>
  </si>
  <si>
    <t>11786001400000001000100</t>
  </si>
  <si>
    <t xml:space="preserve">2. Категории потребителей муниципальной услуги: физические лица с умственной отсталостью (интеллектуальными нарушениями). </t>
  </si>
  <si>
    <t>Контингент</t>
  </si>
  <si>
    <t>норм.567-п</t>
  </si>
  <si>
    <t>все остальные расходы</t>
  </si>
  <si>
    <t>из них на дому</t>
  </si>
  <si>
    <t>д\б госст</t>
  </si>
  <si>
    <t>нов.норм.</t>
  </si>
  <si>
    <t xml:space="preserve">госстандарт расходы </t>
  </si>
  <si>
    <t>норматив общий новый</t>
  </si>
  <si>
    <t xml:space="preserve">- Федеральный закон от 29.12.2012 N 273-ФЗ (ред. от 03.07.2016, с изм. от 19.12.2016) "Об образовании в Российской Федерации"
</t>
  </si>
  <si>
    <t>- приказ департамента образования и молодежной политики Нефтеюганского района от 02.12.2016 года № 857-о «Об утверждении муниципальных заданий на оказание муниципальных услуг (выполнение работ) на 2017 год»;</t>
  </si>
  <si>
    <t>3.1. Показатели, характеризующие качество муниципальной услуги: Реализация программ в полном объеме; Уровень удовлетворенности родителей (законных представителей) качеством оказываемых услуг.</t>
  </si>
  <si>
    <t>11.001.0</t>
  </si>
  <si>
    <t>11001000100100001002100</t>
  </si>
  <si>
    <t>образовательная программа дошкольного образования</t>
  </si>
  <si>
    <t>ФГОС</t>
  </si>
  <si>
    <t>3. Показатели,  характеризующие объем и (или) качество муниципальной услуги: число обучающихся, число человеко-дней обучения.</t>
  </si>
  <si>
    <t>3.1. Показатели, характеризующие качество муниципальной услуги: Выполнение плана детодней, Уровень удовлетворенности родителей (законных представителей) качеством оказываемых услуг.</t>
  </si>
  <si>
    <t xml:space="preserve">на финансовое обеспечение выполнения муниципального задания на оказание муниципальных услуг (выполнение работ) </t>
  </si>
  <si>
    <t>Мероприятие</t>
  </si>
  <si>
    <t>ЕГЭ</t>
  </si>
  <si>
    <t>в т.ч.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</si>
  <si>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«Реализация дополнительных общеобразовательных общеразвивающих программ».</t>
    </r>
  </si>
  <si>
    <t>11.020.0</t>
  </si>
  <si>
    <t>11020000000000001002100</t>
  </si>
  <si>
    <t>Реализация дополнительных общеобразовательных общеразвивающих программ</t>
  </si>
  <si>
    <t xml:space="preserve">Доля детей, осваивающих дополнительные образовательные программы в образовательном учреждении. </t>
  </si>
  <si>
    <t>Доля родителей (законных представителей), удовлетворенных условиями и качеством предоставляемой образовательной услуги.</t>
  </si>
  <si>
    <t>Проходящие обучение по состоянию здоровья на дому</t>
  </si>
  <si>
    <t>Физические лица  за исключением льготных категорий</t>
  </si>
  <si>
    <t>Дети-инвалиды</t>
  </si>
  <si>
    <t>Дети-сироты и дети, оставшиеся без попечения родителей</t>
  </si>
  <si>
    <t>Образовательная программа дошкольного образования</t>
  </si>
  <si>
    <t>а) В устной форме лично в Департаменте образования и молодёжной политики, общеобразовательных организациях;                                                                                                                             б) По телефону в Департаменте образования и молодёжной политики, общеобразовательных организациях;                                                                              в) Письменно в Департаменте образования и молодёжной политики, общеобразовательных организациях;                                                                                г) Через Интернет - сайты администрации Нефтеюганского района, Департамента образования и молодёжной политики, общеобразовательных организаций</t>
  </si>
  <si>
    <t>Нефтеюганское районное муниципальное общеобразовательное бюджетное учреждение "Пойковская средняя общеобразовательная школа № 2"</t>
  </si>
  <si>
    <t>2. Укомплектованность педагогическими кадрами</t>
  </si>
  <si>
    <t xml:space="preserve">1. Доля учащихся 1 классов, освоивших предметные области в соответствии с требованиями ФГОС        </t>
  </si>
  <si>
    <t>3. Доля родителей (законных представителей), удовлетворенных условиями и качеством предоставляемой услуги</t>
  </si>
  <si>
    <t>Обеспечение комплексной безопасности и комфортных условий образовательного процесса                                          231.0702. 0130120812</t>
  </si>
  <si>
    <t>2020 год</t>
  </si>
  <si>
    <t>- приказ департамента образования и молодежной политики Нефтеюганского района от 17.11.2017 года № 893-о «Об утверждении муниципальных заданий на оказание муниципальных услуг (выполнение работ) на 2018 год».;</t>
  </si>
  <si>
    <t>11.Д39.0</t>
  </si>
  <si>
    <t>11Д39000400100001000100</t>
  </si>
  <si>
    <t>11Д39000400200001008100</t>
  </si>
  <si>
    <t>-Приказ от 19.12.2014 1599 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</t>
  </si>
  <si>
    <t>85.14</t>
  </si>
  <si>
    <t>56.29</t>
  </si>
  <si>
    <r>
      <rPr>
        <b/>
        <sz val="11"/>
        <rFont val="Times New Roman"/>
        <family val="1"/>
      </rPr>
      <t xml:space="preserve">МП "Образование 21 века на 2019-2024 годы и на период до 2030 года"  </t>
    </r>
    <r>
      <rPr>
        <sz val="11"/>
        <rFont val="Times New Roman"/>
        <family val="1"/>
      </rPr>
      <t xml:space="preserve"> Расходы на обеспечение деятельности (оказание услуг) муниципальных учреждений            231.0702.0110300590</t>
    </r>
  </si>
  <si>
    <t>Расходы на обеспечение деятельности (оказание услуг) муниципальных учреждений в части профессиональной подготовки, переподготовки и повышения квалификации             231.0705.0110300590</t>
  </si>
  <si>
    <t>Реализация основных общеобразовательных программ   231.0702.0110384303</t>
  </si>
  <si>
    <t>Мероприятия конкурсной направленности                              231.0709. 0110220808</t>
  </si>
  <si>
    <t>Мероприятия по организации отдыха и оздоровления детей                                                      231.0707. 0110520010</t>
  </si>
  <si>
    <t>Оплата стоимости питания детей школьного возраста в оздоровительных лагерях с дневным пребыванием детей                          231.0707. 01105S2050</t>
  </si>
  <si>
    <t>Субсидии на оплату стоимости питания детей школьного возраста в оздоровительных лагерях с дневным пребыванием детей                                            231.0707. 0110582050</t>
  </si>
  <si>
    <t xml:space="preserve">Предоставление учащимся муниципальных образовательных учреждений завтраков и обедов  231.0702.0130384030   </t>
  </si>
  <si>
    <t>Организация питания обучающихся в муниципальных общеобразовательных организациях                              231.0702.0110300591</t>
  </si>
  <si>
    <t>Начальное общее образование</t>
  </si>
  <si>
    <t>Среднее общее образование</t>
  </si>
  <si>
    <t>Основное общее образование</t>
  </si>
  <si>
    <t>№ П/П</t>
  </si>
  <si>
    <t>Наименование образовательной программы (государственной услуги)</t>
  </si>
  <si>
    <t>Утвержденный план по контингенту</t>
  </si>
  <si>
    <t>Уточненный план по контингенту</t>
  </si>
  <si>
    <t>на 01.08.2019</t>
  </si>
  <si>
    <t>на 01.09.2019</t>
  </si>
  <si>
    <t>сред/ количество обучающихся- всего</t>
  </si>
  <si>
    <t>ГОРОД</t>
  </si>
  <si>
    <t>сред/ количество обучающихся-итого</t>
  </si>
  <si>
    <t>Образовательная программа дошкольного образования в общеобразовательных организациях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</si>
  <si>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</t>
  </si>
  <si>
    <t>Образовательная программа начального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</si>
  <si>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</si>
  <si>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</si>
  <si>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</si>
  <si>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</si>
  <si>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</si>
  <si>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</si>
  <si>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</si>
  <si>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</si>
  <si>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</si>
  <si>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</si>
  <si>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</si>
  <si>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</si>
  <si>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</si>
  <si>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</si>
  <si>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</si>
  <si>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</si>
  <si>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</si>
  <si>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</si>
  <si>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</si>
  <si>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</t>
  </si>
  <si>
    <t>Образовательная программа основного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</si>
  <si>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</si>
  <si>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</si>
  <si>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</si>
  <si>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</si>
  <si>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</si>
  <si>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</si>
  <si>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</si>
  <si>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</si>
  <si>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</si>
  <si>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</si>
  <si>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</si>
  <si>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</si>
  <si>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</si>
  <si>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</si>
  <si>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</si>
  <si>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</si>
  <si>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</si>
  <si>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</si>
  <si>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</si>
  <si>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основного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</si>
  <si>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</si>
  <si>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</si>
  <si>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</si>
  <si>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</si>
  <si>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</si>
  <si>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</si>
  <si>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</si>
  <si>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</si>
  <si>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</si>
  <si>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</si>
  <si>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</si>
  <si>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</si>
  <si>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</si>
  <si>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</si>
  <si>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</si>
  <si>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</si>
  <si>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</si>
  <si>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</si>
  <si>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</si>
  <si>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</si>
  <si>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</si>
  <si>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среднего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</si>
  <si>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начального общего, основного общего и среднего общего образования при организации обучения на дому</t>
  </si>
  <si>
    <t>Образовательная программа начального общего, основного общего и среднего общего образования по семейной форме обучения</t>
  </si>
  <si>
    <t>Образовательная программа начального общего, основного общего и среднего общего образования при организации дистанционного обучения</t>
  </si>
  <si>
    <t>Образовательная программа дополнительного образования в структурных подразделениях общеобразовательных организаций</t>
  </si>
  <si>
    <t>Интернатные группы в общеобразовательных организациях</t>
  </si>
  <si>
    <t>Образовательная программа начального общего образования по очной форме обучения (малокомплектная школа)</t>
  </si>
  <si>
    <t>Образовательная программа основного общего образования по очной форме обучения (малокомплектная школа)</t>
  </si>
  <si>
    <t>Образовательная программа среднего общего образования по очной форме обучения (малокомплектная школа)</t>
  </si>
  <si>
    <t>6.1</t>
  </si>
  <si>
    <r>
      <t xml:space="preserve">Образовательная программа НАЧАЛЬНОГО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</si>
  <si>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>6.2</t>
  </si>
  <si>
    <r>
      <t xml:space="preserve">Образовательная программа ОСНОВНОГО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</si>
  <si>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>6.3</t>
  </si>
  <si>
    <r>
      <t xml:space="preserve">Образовательная программа СРЕДНЕГО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</si>
  <si>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 xml:space="preserve"> Расчет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с учетом среднегодового контингента обучающихся  по видам образовательных программ  на 2020 год</t>
  </si>
  <si>
    <t>Полагается на фактических ср/год детей. По действующему нормативу (70-п).</t>
  </si>
  <si>
    <t>территория Нефтеюганский район</t>
  </si>
  <si>
    <t>Итого</t>
  </si>
  <si>
    <t>Норматив</t>
  </si>
  <si>
    <t>Среднегодовое комплектование 2020г.</t>
  </si>
  <si>
    <t>Расчет финансирования по нормативу на 2020г.</t>
  </si>
  <si>
    <t xml:space="preserve">Расчетный объем субвенции </t>
  </si>
  <si>
    <t xml:space="preserve">Утвержденный план на 2020 год    </t>
  </si>
  <si>
    <r>
      <t xml:space="preserve">ОТКЛОНЕНИЕ (тыс. рубл.) </t>
    </r>
    <r>
      <rPr>
        <b/>
        <sz val="12"/>
        <rFont val="Times New Roman"/>
        <family val="1"/>
      </rPr>
      <t>МЫ им должны вернуть</t>
    </r>
  </si>
  <si>
    <t>п1</t>
  </si>
  <si>
    <t>п2</t>
  </si>
  <si>
    <t>п4</t>
  </si>
  <si>
    <r>
      <t xml:space="preserve"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</t>
    </r>
    <r>
      <rPr>
        <u val="single"/>
        <sz val="12"/>
        <rFont val="Times New Roman"/>
        <family val="1"/>
      </rPr>
      <t xml:space="preserve">с тяжелыми нарушениями речи </t>
    </r>
    <r>
      <rPr>
        <sz val="12"/>
        <rFont val="Times New Roman"/>
        <family val="1"/>
      </rPr>
      <t>в классе</t>
    </r>
  </si>
  <si>
    <r>
      <t xml:space="preserve"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</t>
    </r>
    <r>
      <rPr>
        <u val="single"/>
        <sz val="12"/>
        <rFont val="Times New Roman"/>
        <family val="1"/>
      </rPr>
      <t>с нарушениями опорно-двигательного аппарата</t>
    </r>
  </si>
  <si>
    <r>
  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</t>
    </r>
    <r>
      <rPr>
        <u val="single"/>
        <sz val="12"/>
        <rFont val="Times New Roman"/>
        <family val="1"/>
      </rPr>
      <t xml:space="preserve"> с задержкой психического развития </t>
    </r>
    <r>
      <rPr>
        <sz val="12"/>
        <rFont val="Times New Roman"/>
        <family val="1"/>
      </rPr>
      <t>в классе</t>
    </r>
  </si>
  <si>
    <r>
      <t xml:space="preserve"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</t>
    </r>
    <r>
      <rPr>
        <u val="single"/>
        <sz val="11"/>
        <rFont val="Times New Roman"/>
        <family val="1"/>
      </rPr>
      <t>слабослышащего</t>
    </r>
    <r>
      <rPr>
        <sz val="11"/>
        <rFont val="Times New Roman"/>
        <family val="1"/>
      </rPr>
      <t xml:space="preserve"> или позднооглохшего обучающегося в классе</t>
    </r>
  </si>
  <si>
    <r>
      <t xml:space="preserve"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</t>
    </r>
    <r>
      <rPr>
        <u val="single"/>
        <sz val="11"/>
        <rFont val="Times New Roman"/>
        <family val="1"/>
      </rPr>
      <t>с нарушениями опорно-двигательного аппарата</t>
    </r>
  </si>
  <si>
    <t>СЕЛО</t>
  </si>
  <si>
    <t>кар</t>
  </si>
  <si>
    <t>кут</t>
  </si>
  <si>
    <t>лемп</t>
  </si>
  <si>
    <t>о-юг</t>
  </si>
  <si>
    <t>с1</t>
  </si>
  <si>
    <t>с2</t>
  </si>
  <si>
    <t>сент</t>
  </si>
  <si>
    <t>синг</t>
  </si>
  <si>
    <t>ую</t>
  </si>
  <si>
    <t>чеу</t>
  </si>
  <si>
    <t>шк/с</t>
  </si>
  <si>
    <t>Адаптированная образовательная программа начального общего образования по очной форме обучения (малокомплектная школа)</t>
  </si>
  <si>
    <t>Адаптированная образовательная программа основного общего образования по очной форме обучения (малокомплектная школа)</t>
  </si>
  <si>
    <t>Адаптированная образовательная программа среднего общего образования по очной форме обучения (малокомплектная школа)</t>
  </si>
  <si>
    <t>исполнитель Шангина Юлия Азатовна ведущий экономист управления экономики, анлиза и целевых программ</t>
  </si>
  <si>
    <t>тел. 8 3463 22 32 79</t>
  </si>
  <si>
    <t>приложение 2.5.1</t>
  </si>
  <si>
    <t xml:space="preserve">Контингент обучающихся  по видам образовательных программ  в рамках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            </t>
  </si>
  <si>
    <t>Образовательная организация ПСОШ №2</t>
  </si>
  <si>
    <t>Наименнование образовательной программы (государственной услуги)</t>
  </si>
  <si>
    <t>Показатели  периода</t>
  </si>
  <si>
    <t xml:space="preserve"> Среднегодовой показатель на 2020 учебный год </t>
  </si>
  <si>
    <t>на 01.09.2020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</si>
  <si>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</si>
  <si>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</si>
  <si>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</si>
  <si>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</si>
  <si>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</si>
  <si>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</si>
  <si>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5.1</t>
  </si>
  <si>
    <r>
      <t xml:space="preserve">Образовательная программа НАЧАЛЬНОГО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  <r>
      <rPr>
        <b/>
        <sz val="12"/>
        <rFont val="Times New Roman"/>
        <family val="1"/>
      </rPr>
      <t xml:space="preserve"> </t>
    </r>
  </si>
  <si>
    <t>5.2</t>
  </si>
  <si>
    <r>
      <t xml:space="preserve">Образовательная программа ОСНОВНОГО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</si>
  <si>
    <t>5.3</t>
  </si>
  <si>
    <r>
      <t xml:space="preserve">Образовательная программа СРЕДНЕГО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</si>
  <si>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с численностью обучающихся более 1500 чел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</si>
  <si>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с численностью обучающихся более 1500 чел.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</si>
  <si>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с численностью обучающихся более 1500 чел</t>
  </si>
  <si>
    <t xml:space="preserve">исполнитель </t>
  </si>
  <si>
    <t>тел.</t>
  </si>
  <si>
    <t>ГРАФИК ПЕРЕЧИСЛЕНИЯ СУБСИДИИ НА 2020 ГОД</t>
  </si>
  <si>
    <r>
      <rPr>
        <b/>
        <sz val="11"/>
        <color indexed="8"/>
        <rFont val="Times New Roman"/>
        <family val="1"/>
      </rPr>
      <t xml:space="preserve">МП "Доступная среда Нефтеюганского района на 2019-2024 годы и на период до 2030 года" </t>
    </r>
    <r>
      <rPr>
        <sz val="11"/>
        <color indexed="8"/>
        <rFont val="Times New Roman"/>
        <family val="1"/>
      </rPr>
      <t xml:space="preserve">    Адаптация приоритетных объектов социальной инфраструктуры и услуг для обеспечения комфортных условий жизнедеятельности инвалидов                   231.0702. 0200120626</t>
    </r>
  </si>
  <si>
    <t>Приложение № 1 к дополнительному соглашению о порядке и условиях предоставления субсидии на финансовое обеспечение выполнения муниципального задания на оказание  муниципальных услуг (выполнение работ)   от "___ "  __________ 2020г.</t>
  </si>
  <si>
    <t>Предоставление социальных льгот, гарантий и компенсаций работникам образовательных организаций         231.0709. 0110120803</t>
  </si>
  <si>
    <r>
      <t xml:space="preserve">Расходы на организацию бесплатного горячего питания обучающихся, получающих </t>
    </r>
    <r>
      <rPr>
        <u val="single"/>
        <sz val="11"/>
        <rFont val="Times New Roman"/>
        <family val="1"/>
      </rPr>
      <t>начальное</t>
    </r>
    <r>
      <rPr>
        <sz val="11"/>
        <rFont val="Times New Roman"/>
        <family val="1"/>
      </rPr>
      <t xml:space="preserve"> общее образование в государственных и муниципальных образовательных организациях                                                 231.0702. 01103L3040</t>
    </r>
  </si>
  <si>
    <t>Мероприятия по организации отдыха и оздоровления детей       231.0705. 0110520010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</si>
  <si>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(ОБ)                               231.0702.01303L3040</t>
  </si>
  <si>
    <t>10.02.46</t>
  </si>
  <si>
    <t>10.07.00</t>
  </si>
  <si>
    <t>ол</t>
  </si>
  <si>
    <t>Учредитель</t>
  </si>
  <si>
    <t>Учреждение</t>
  </si>
  <si>
    <t>______________ /Н.В.Котова/</t>
  </si>
  <si>
    <t>______________ /В.Н. Кокорев/</t>
  </si>
  <si>
    <t>_______________________________________________________________________________________________________</t>
  </si>
  <si>
    <t>(указывается вид деятельности муниципального учреждения из общероссийского базового перечня или регионального перечня)</t>
  </si>
  <si>
    <t>значение</t>
  </si>
  <si>
    <t>утверждено в муниципальном задании  на отчетную дату</t>
  </si>
  <si>
    <t>3.2. Сведения о фактическом достижении показателей, характеризующих объем муниципальной услуги:</t>
  </si>
  <si>
    <r>
      <t xml:space="preserve">Наименование
муниципального учреждения </t>
    </r>
    <r>
      <rPr>
        <u val="single"/>
        <sz val="14"/>
        <color indexed="8"/>
        <rFont val="Times New Roman"/>
        <family val="1"/>
      </rPr>
      <t>Нефтеюганское районное муниципальное общеобразовательное бюджетное учреждение "Пойковская средняя общеобразовательная школа №2"</t>
    </r>
    <r>
      <rPr>
        <sz val="14"/>
        <color indexed="8"/>
        <rFont val="Times New Roman"/>
        <family val="1"/>
      </rPr>
      <t xml:space="preserve">
</t>
    </r>
  </si>
  <si>
    <t>Раздел _1___</t>
  </si>
  <si>
    <r>
      <t>1. Наименование муниципальной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программ_начального общего образования</t>
    </r>
    <r>
      <rPr>
        <sz val="14"/>
        <color indexed="8"/>
        <rFont val="Times New Roman"/>
        <family val="1"/>
      </rPr>
      <t>"____________________________________________________________________</t>
    </r>
  </si>
  <si>
    <t>2. Категории потребителей муниципальной услуги  _физические лица_____________________________________________________________</t>
  </si>
  <si>
    <t>3. Сведения о фактическом достижении показателей, характеризующих объем и (или) качество муниципальной услуги: число обучающихся (человек)</t>
  </si>
  <si>
    <t xml:space="preserve">Не указано </t>
  </si>
  <si>
    <t>нет</t>
  </si>
  <si>
    <t>1.Доля учащихся 1-4 классов, освоивших предметные области в соответствии с требованиями ФГОС</t>
  </si>
  <si>
    <t>2.Доля учащихся 1-4 классов, у которых сформированы универсальные учебные действия (регулятивные, познавательные, коммуникативные)</t>
  </si>
  <si>
    <t>3. Укомплектованность педагогическими кадрами</t>
  </si>
  <si>
    <t>4. Доля родителей (законных представителей), удовлетворенных условиями и качеством предоставляемой услуги</t>
  </si>
  <si>
    <t>1. Доля учащихся 1-4 классов, освоивших предметные области в соответствии с требованиями ФГОС</t>
  </si>
  <si>
    <t>2. Доля учащихся 1-4 классов, у которых сформированы универсальные учебные действия (регулятивные, познавательные, коммуникативные)</t>
  </si>
  <si>
    <t xml:space="preserve">801012О.99.0.       БА81АЭ92001            </t>
  </si>
  <si>
    <t xml:space="preserve">801012О.99.0.   БА81АЮ16001         </t>
  </si>
  <si>
    <t>801012О.99.0.    БА81АВ88000</t>
  </si>
  <si>
    <t>Адаптированная образовательная программа начального общего образования</t>
  </si>
  <si>
    <t>8011012О.99.0.     БА81АГ12000</t>
  </si>
  <si>
    <t>801012О.99.0.БА81АЭ920001</t>
  </si>
  <si>
    <t>801012О.99.0.БА81АЮ16001</t>
  </si>
  <si>
    <t>8010112О.99.0.БА81АВ88000</t>
  </si>
  <si>
    <t>801012О.99.0.БА81АГ12000</t>
  </si>
  <si>
    <t>35.791.0</t>
  </si>
  <si>
    <t>802111О.99.0.БА96АЮ58000</t>
  </si>
  <si>
    <t>Очная</t>
  </si>
  <si>
    <t>1. Доля учащихся 9-х классов, прошедших государственную (итоговую) аттестацию в новой форме по предметам по выбору</t>
  </si>
  <si>
    <t>2. Доля учащихся 9-х классов, прошедших государственную (итоговую) аттестацию в новой форме по русскому языку и математике в числе выпускников, участвовавших в государственной (итоговой) аттестации по русскому языку и математике</t>
  </si>
  <si>
    <t xml:space="preserve">3. Доля выпускников основного общего образования, освоивших программу основного общего образования в полном объеме </t>
  </si>
  <si>
    <t>4. Укомплектованность педагогическими кадрами</t>
  </si>
  <si>
    <t>5. Доля родителей (законных представителей), удовлетворенных условиями и качеством предоставляемой услуги</t>
  </si>
  <si>
    <t>802111О.99.0.БА96АЮ8300</t>
  </si>
  <si>
    <t>80211О.99.0.БА96АГ00000</t>
  </si>
  <si>
    <t>802111О.99.0.БА96АГ24000</t>
  </si>
  <si>
    <r>
      <t xml:space="preserve">Раздел </t>
    </r>
    <r>
      <rPr>
        <u val="single"/>
        <sz val="14"/>
        <rFont val="Times New Roman"/>
        <family val="1"/>
      </rPr>
      <t>2</t>
    </r>
  </si>
  <si>
    <t>Раздел _3___</t>
  </si>
  <si>
    <r>
      <t>Часть 3. Сведения об оказываемых муниципальных услугах</t>
    </r>
    <r>
      <rPr>
        <vertAlign val="superscript"/>
        <sz val="14"/>
        <rFont val="Times New Roman"/>
        <family val="1"/>
      </rPr>
      <t>3</t>
    </r>
  </si>
  <si>
    <t>Раздел 4</t>
  </si>
  <si>
    <t>2. Категории потребителей  муниципальной услуги: физические лица</t>
  </si>
  <si>
    <t>3. Сведения о фактическом достижении показателей, характеризующих объем и (или) качество  муниципальной услуги: число обучающися (человек)</t>
  </si>
  <si>
    <t>3.1. Сведения о фактическом достижении показателей, характеризующих качество муниципальной услуги: сформулированы в соответствии с муниципальной услугой</t>
  </si>
  <si>
    <t>Показатель, характеризующий условия (формы) выполнения муниципальной услуги</t>
  </si>
  <si>
    <t>Показатель качества  муниципальной услуги</t>
  </si>
  <si>
    <t>утверждено в муниципаль-ном задании  на год</t>
  </si>
  <si>
    <t>920700О.99.0.АЗ22АА01001</t>
  </si>
  <si>
    <t xml:space="preserve">Организация отдыха детей и молодежи с дневным пребыванием детей </t>
  </si>
  <si>
    <t>1.Охват организованным  отдыхом и оздоровлением</t>
  </si>
  <si>
    <t>2.Оздоровительный эффект</t>
  </si>
  <si>
    <t>3.Укомплектованность специалистами и их квалификация</t>
  </si>
  <si>
    <t>4.Отсутствие замечаний надзорных органов</t>
  </si>
  <si>
    <t>Количество человек, получающих в каникулярное время услуги по отдыху и занятости в образовательном учреждении</t>
  </si>
  <si>
    <t>Раздел 5</t>
  </si>
  <si>
    <r>
      <t>2. Категории потребителей  муниципальной услуги:</t>
    </r>
    <r>
      <rPr>
        <u val="single"/>
        <sz val="14"/>
        <color indexed="8"/>
        <rFont val="Times New Roman"/>
        <family val="1"/>
      </rPr>
      <t>физические лица</t>
    </r>
  </si>
  <si>
    <r>
      <t xml:space="preserve">3. Сведения о фактическом достижении показателей, характеризующих объем и (или) качество муниципальной услуги: </t>
    </r>
    <r>
      <rPr>
        <u val="single"/>
        <sz val="14"/>
        <rFont val="Times New Roman"/>
        <family val="1"/>
      </rPr>
      <t>число обучающися (человек)</t>
    </r>
  </si>
  <si>
    <t>560200О.99.0.БА89АА00000</t>
  </si>
  <si>
    <t>Доля родителей, удовлетворенных качеством питания обучающихся, определяется как отсутствие обосновапнных жалоб родителей (законных представителей) на качество питания, поступивших в ДОиМП Нефтеюганского района</t>
  </si>
  <si>
    <t>560200О.99.0.ББ18АА00000</t>
  </si>
  <si>
    <t>560200О.99.0.ББ03АА00000</t>
  </si>
  <si>
    <t>Раздел __6__</t>
  </si>
  <si>
    <r>
      <t xml:space="preserve">2. Категории потребителей муниципальной услуги  </t>
    </r>
    <r>
      <rPr>
        <u val="single"/>
        <sz val="14"/>
        <color indexed="8"/>
        <rFont val="Times New Roman"/>
        <family val="1"/>
      </rPr>
      <t>физические лица</t>
    </r>
  </si>
  <si>
    <t>3. Сведения о фактическом достижении показателей, характеризующих объем и (или) качество муниципальной услуги: Число промежуточных итоговых аттестаций (единиц)</t>
  </si>
  <si>
    <t>802111О.99.0Б А88АА06000</t>
  </si>
  <si>
    <t>1. Мониторинг и оценка динамики обучения.</t>
  </si>
  <si>
    <t>2. Наличие психолого-педагогического консилиума.</t>
  </si>
  <si>
    <t>3. Доля родителей (законных представителей), удовлетворенных условиями и качеством предоставляемой услуги.</t>
  </si>
  <si>
    <t>Родители (законные представители) удовлетворены оказываемыми услугами</t>
  </si>
  <si>
    <t xml:space="preserve">Число промежуточных итоговых аттестаций </t>
  </si>
  <si>
    <t>Единица</t>
  </si>
  <si>
    <t>Часть 2. Сведения о выполняемых работах</t>
  </si>
  <si>
    <t>Раздел 1</t>
  </si>
  <si>
    <r>
      <t xml:space="preserve">1. Наименование работы: </t>
    </r>
    <r>
      <rPr>
        <i/>
        <u val="single"/>
        <sz val="14"/>
        <rFont val="Times New Roman"/>
        <family val="1"/>
      </rPr>
      <t>"Организация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деятельности".</t>
    </r>
  </si>
  <si>
    <r>
      <t xml:space="preserve">2. Категории потребителей  муниципальной услуги: </t>
    </r>
    <r>
      <rPr>
        <u val="single"/>
        <sz val="14"/>
        <color indexed="8"/>
        <rFont val="Times New Roman"/>
        <family val="1"/>
      </rPr>
      <t>физические лица</t>
    </r>
  </si>
  <si>
    <r>
      <t xml:space="preserve">3. Сведения о фактическом достижении показателей, характеризующих объем и (или) качество муниципальной услуги: </t>
    </r>
    <r>
      <rPr>
        <u val="single"/>
        <sz val="14"/>
        <rFont val="Times New Roman"/>
        <family val="1"/>
      </rPr>
      <t>количество участников муниципальных, региональных, всероссийских, международных конкурсов, олимпиад, мероприятий, количество мероприятий.</t>
    </r>
  </si>
  <si>
    <t>3.1. Сведения о фактическом достижении показателей, характеризующих качество работы:  количество участников муниципальных, региональных, всероссийских, международных конкурсов, олимпиад, мероприятий.</t>
  </si>
  <si>
    <t>Показатель качества  работы</t>
  </si>
  <si>
    <t>Количество участников муниципальных, региональных, всероссийских, международных конкурсов, олимпиад, мероприятий</t>
  </si>
  <si>
    <t>Количество мероприятий</t>
  </si>
  <si>
    <t>ед.</t>
  </si>
  <si>
    <t>Директор</t>
  </si>
  <si>
    <t>Е.Н.Морозова</t>
  </si>
  <si>
    <r>
      <t xml:space="preserve">Виды деятельности муниципального учреждения   </t>
    </r>
    <r>
      <rPr>
        <u val="single"/>
        <sz val="14"/>
        <color indexed="8"/>
        <rFont val="Times New Roman"/>
        <family val="1"/>
      </rPr>
      <t>Образование и наука Молодёжная политика</t>
    </r>
  </si>
  <si>
    <r>
      <t>1. Наименование муниципальной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 среднего общего образования</t>
    </r>
    <r>
      <rPr>
        <sz val="14"/>
        <color indexed="8"/>
        <rFont val="Times New Roman"/>
        <family val="1"/>
      </rPr>
      <t>"____________________________________________________________________</t>
    </r>
  </si>
  <si>
    <t xml:space="preserve">802112О.99.0.ББ11АЮ58001      </t>
  </si>
  <si>
    <t xml:space="preserve">802112О.99.0.ББ11АЮ83001         </t>
  </si>
  <si>
    <t xml:space="preserve">802112О.99.0.ББ11АГ00000   </t>
  </si>
  <si>
    <t>Адаптированная образовательная программа  среднего общего образования</t>
  </si>
  <si>
    <t>1. Доля лиц, сдавших единый государственный экзамен по русскому языку и математике в общей численности выпускников, участвоваших в едином государственном экзамене</t>
  </si>
  <si>
    <t>2. Доля выпускников муниципальных образовательных организаций, не получивших аттестат о среднем образовании в общей численности выпускников муниципальных образовательных организаций</t>
  </si>
  <si>
    <t>Большая часть родителей удовлетворены условиями и качеством образовательной услуги</t>
  </si>
  <si>
    <t>миграция семей,
смена места жительства</t>
  </si>
  <si>
    <t xml:space="preserve">Все обущающиеся освоивили программу основного общего образования в полном объеме </t>
  </si>
  <si>
    <t>По решению ТПМПК обучающимся снижена программа обучения</t>
  </si>
  <si>
    <t>802112О.99.0.ББ11АЮ58001</t>
  </si>
  <si>
    <t>802112О.99.0.ББ11АЮ83001</t>
  </si>
  <si>
    <t>802112О.99.0.ББ11АГ00000</t>
  </si>
  <si>
    <t>Адаптированная образовательная программа среднего общего образования</t>
  </si>
  <si>
    <t>920700О.99.0.АЗ22АА01000</t>
  </si>
  <si>
    <t>Периодичность ______________________________________________________________________________________________</t>
  </si>
  <si>
    <t>Дата начала действия</t>
  </si>
  <si>
    <t>Дата окончания действия</t>
  </si>
  <si>
    <t>85.12</t>
  </si>
  <si>
    <t>85.13</t>
  </si>
  <si>
    <t>85.41</t>
  </si>
  <si>
    <t>93.29.9</t>
  </si>
  <si>
    <r>
      <t xml:space="preserve">1. Наименование   муниципальной   услуги:  </t>
    </r>
    <r>
      <rPr>
        <i/>
        <u val="single"/>
        <sz val="14"/>
        <rFont val="Times New Roman"/>
        <family val="1"/>
      </rPr>
      <t>«Проведение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программе».</t>
    </r>
  </si>
  <si>
    <t xml:space="preserve">34.Д03.0 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</si>
  <si>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«Предоставление питания».</t>
    </r>
  </si>
  <si>
    <t>36.Д07.0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</si>
  <si>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«Организация отдыха детей и молодежи».</t>
    </r>
  </si>
  <si>
    <t>10.028.0</t>
  </si>
  <si>
    <t>36.794.0</t>
  </si>
  <si>
    <t>34.787.0</t>
  </si>
  <si>
    <r>
      <t>1. Наименование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 основного общего образования"</t>
    </r>
    <r>
      <rPr>
        <sz val="14"/>
        <color indexed="8"/>
        <rFont val="Times New Roman"/>
        <family val="1"/>
      </rPr>
      <t>________________________________</t>
    </r>
  </si>
  <si>
    <t>2. Категории потребителей  услуги  физические лица______________________________________________________________</t>
  </si>
  <si>
    <t>3. Сведения о фактическом достижении показателей, характеризующих объем и (или) качество услуги: число обучающихся (человек)</t>
  </si>
  <si>
    <r>
      <t xml:space="preserve">3.1. Сведения о фактическом достижении показателей, характеризующих качество услуги на </t>
    </r>
    <r>
      <rPr>
        <u val="single"/>
        <sz val="14"/>
        <rFont val="Times New Roman"/>
        <family val="1"/>
      </rPr>
      <t xml:space="preserve">31 марта 2021 </t>
    </r>
    <r>
      <rPr>
        <sz val="14"/>
        <rFont val="Times New Roman"/>
        <family val="1"/>
      </rPr>
      <t>г.</t>
    </r>
  </si>
  <si>
    <t>Показатель, характеризующий содержание услуги</t>
  </si>
  <si>
    <t>Показатель, характеризующий условия (формы) выполнения услуги</t>
  </si>
  <si>
    <t>Миграция семей, смена места жительства</t>
  </si>
  <si>
    <t>Увеличилось количество детей, желающих получить среднее образование</t>
  </si>
  <si>
    <t>Окончили среднюю общеобразовательную школу</t>
  </si>
  <si>
    <t>Миграция семей</t>
  </si>
  <si>
    <t>850000.P.83.1.05510001000</t>
  </si>
  <si>
    <t>560200О.99.0.ББ03АА00001</t>
  </si>
  <si>
    <t>560200О.99.0.ББ03АА00002</t>
  </si>
  <si>
    <t>560200О.99.0.ББ18АА00001</t>
  </si>
  <si>
    <t>По решению ТПМПК обучающимся снижена программа обучения.      На основании заключения врачебной комисси переведены на домашнее обучение</t>
  </si>
  <si>
    <t xml:space="preserve">ОТЧЕТ О ВЫПОЛНЕНИИ
МУНИЦИПАЛЬНОГО ЗАДАНИЯ 
  за 1 квартал 2022 года </t>
  </si>
  <si>
    <t>ежеквартальная</t>
  </si>
  <si>
    <t>Зачисление в 1 класс</t>
  </si>
  <si>
    <t>миграция семей,
смена места жительства, по результатам обследования на ТПМПК</t>
  </si>
  <si>
    <t>Адаптированная образовательная программа основного  общего образования</t>
  </si>
  <si>
    <t>Не окончен календарный год</t>
  </si>
  <si>
    <t>не окончен календарный год</t>
  </si>
  <si>
    <t>"_07_" апреля 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</si>
</sst>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0_);_(* \(#,##0.00\);_(* &quot;-&quot;??_);_(@_)"/>
    <numFmt numFmtId="186" formatCode="#,##0.00000"/>
    <numFmt numFmtId="187" formatCode="#,##0.00;[Red]\-#,##0.00;0.00"/>
    <numFmt numFmtId="188" formatCode="#,##0.00_ ;[Red]\-#,##0.00\ "/>
    <numFmt numFmtId="189" formatCode="0.0%"/>
  </numFmts>
  <fonts count="16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 Cyr"/>
      <family val="0"/>
    </font>
    <font>
      <sz val="9"/>
      <name val="Arial Cyr"/>
      <family val="0"/>
    </font>
    <font>
      <sz val="13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i/>
      <sz val="14"/>
      <name val="Times New Roman"/>
      <family val="1"/>
    </font>
    <font>
      <sz val="10"/>
      <name val="MS Sans Serif"/>
      <family val="2"/>
    </font>
    <font>
      <i/>
      <sz val="10"/>
      <name val="Arial Cyr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 Cyr"/>
      <family val="0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18"/>
      <name val="Arial Cyr"/>
      <family val="0"/>
    </font>
    <font>
      <sz val="9"/>
      <color indexed="17"/>
      <name val="Arial Cyr"/>
      <family val="0"/>
    </font>
    <font>
      <sz val="10"/>
      <color indexed="17"/>
      <name val="Arial Cyr"/>
      <family val="0"/>
    </font>
    <font>
      <sz val="10"/>
      <color indexed="60"/>
      <name val="Arial Cyr"/>
      <family val="0"/>
    </font>
    <font>
      <sz val="8"/>
      <color indexed="60"/>
      <name val="Times New Roman"/>
      <family val="1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sz val="9"/>
      <color indexed="17"/>
      <name val="Arial Cyr"/>
      <family val="0"/>
    </font>
    <font>
      <sz val="8.5"/>
      <color indexed="8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36"/>
      <name val="Times New Roman"/>
      <family val="1"/>
    </font>
    <font>
      <b/>
      <i/>
      <sz val="12"/>
      <color indexed="17"/>
      <name val="Times New Roman"/>
      <family val="1"/>
    </font>
    <font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18"/>
      <name val="Arial Cyr"/>
      <family val="0"/>
    </font>
    <font>
      <sz val="9"/>
      <color indexed="10"/>
      <name val="Times New Roman"/>
      <family val="1"/>
    </font>
    <font>
      <b/>
      <sz val="15"/>
      <color indexed="60"/>
      <name val="Times New Roman"/>
      <family val="1"/>
    </font>
    <font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3" tint="-0.24997000396251678"/>
      <name val="Arial Cyr"/>
      <family val="0"/>
    </font>
    <font>
      <sz val="9"/>
      <color rgb="FF000000"/>
      <name val="Times New Roman"/>
      <family val="1"/>
    </font>
    <font>
      <sz val="13"/>
      <color rgb="FF000000"/>
      <name val="Times New Roman"/>
      <family val="1"/>
    </font>
    <font>
      <sz val="8"/>
      <color rgb="FFFF0000"/>
      <name val="Times New Roman"/>
      <family val="1"/>
    </font>
    <font>
      <b/>
      <sz val="10"/>
      <color theme="3" tint="-0.24997000396251678"/>
      <name val="Arial Cyr"/>
      <family val="0"/>
    </font>
    <font>
      <sz val="9"/>
      <color theme="6" tint="-0.4999699890613556"/>
      <name val="Arial Cyr"/>
      <family val="0"/>
    </font>
    <font>
      <sz val="10"/>
      <color theme="6" tint="-0.4999699890613556"/>
      <name val="Arial Cyr"/>
      <family val="0"/>
    </font>
    <font>
      <sz val="10"/>
      <color theme="5" tint="-0.24997000396251678"/>
      <name val="Arial Cyr"/>
      <family val="0"/>
    </font>
    <font>
      <sz val="8"/>
      <color theme="5" tint="-0.24997000396251678"/>
      <name val="Times New Roman"/>
      <family val="1"/>
    </font>
    <font>
      <b/>
      <sz val="10"/>
      <color theme="5" tint="-0.4999699890613556"/>
      <name val="Arial Cyr"/>
      <family val="0"/>
    </font>
    <font>
      <sz val="10"/>
      <color theme="5" tint="-0.4999699890613556"/>
      <name val="Arial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9"/>
      <color theme="6" tint="-0.4999699890613556"/>
      <name val="Arial Cyr"/>
      <family val="0"/>
    </font>
    <font>
      <sz val="8.5"/>
      <color rgb="FF000000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rgb="FF7030A0"/>
      <name val="Times New Roman"/>
      <family val="1"/>
    </font>
    <font>
      <b/>
      <i/>
      <sz val="12"/>
      <color rgb="FF00B050"/>
      <name val="Times New Roman"/>
      <family val="1"/>
    </font>
    <font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u val="single"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3" tint="-0.24997000396251678"/>
      <name val="Arial Cyr"/>
      <family val="0"/>
    </font>
    <font>
      <sz val="9"/>
      <color rgb="FFFF0000"/>
      <name val="Times New Roman"/>
      <family val="1"/>
    </font>
    <font>
      <b/>
      <sz val="15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0" fontId="10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34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20" fillId="32" borderId="0" applyNumberFormat="0" applyBorder="0" applyAlignment="0" applyProtection="0"/>
  </cellStyleXfs>
  <cellXfs count="6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1" fillId="0" borderId="10" xfId="0" applyFont="1" applyBorder="1" applyAlignment="1">
      <alignment vertical="center" wrapText="1"/>
    </xf>
    <xf numFmtId="3" fontId="12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2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2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1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23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 vertical="center"/>
    </xf>
    <xf numFmtId="0" fontId="123" fillId="0" borderId="18" xfId="0" applyFont="1" applyBorder="1" applyAlignment="1">
      <alignment/>
    </xf>
    <xf numFmtId="0" fontId="121" fillId="0" borderId="11" xfId="0" applyFont="1" applyBorder="1" applyAlignment="1">
      <alignment vertical="center" wrapText="1"/>
    </xf>
    <xf numFmtId="0" fontId="121" fillId="33" borderId="10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3" fontId="18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4" fillId="0" borderId="1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1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18" fillId="0" borderId="10" xfId="0" applyNumberFormat="1" applyFont="1" applyBorder="1" applyAlignment="1">
      <alignment/>
    </xf>
    <xf numFmtId="0" fontId="126" fillId="0" borderId="10" xfId="0" applyFont="1" applyFill="1" applyBorder="1" applyAlignment="1">
      <alignment horizontal="center" wrapText="1"/>
    </xf>
    <xf numFmtId="3" fontId="25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123" fillId="0" borderId="10" xfId="0" applyNumberFormat="1" applyFont="1" applyBorder="1" applyAlignment="1">
      <alignment/>
    </xf>
    <xf numFmtId="3" fontId="127" fillId="0" borderId="0" xfId="0" applyNumberFormat="1" applyFont="1" applyAlignment="1">
      <alignment/>
    </xf>
    <xf numFmtId="3" fontId="128" fillId="0" borderId="10" xfId="0" applyNumberFormat="1" applyFont="1" applyBorder="1" applyAlignment="1">
      <alignment vertical="center"/>
    </xf>
    <xf numFmtId="0" fontId="129" fillId="0" borderId="0" xfId="0" applyFont="1" applyAlignment="1">
      <alignment/>
    </xf>
    <xf numFmtId="0" fontId="129" fillId="0" borderId="10" xfId="0" applyFont="1" applyBorder="1" applyAlignment="1">
      <alignment/>
    </xf>
    <xf numFmtId="3" fontId="128" fillId="0" borderId="10" xfId="0" applyNumberFormat="1" applyFont="1" applyBorder="1" applyAlignment="1">
      <alignment horizontal="center"/>
    </xf>
    <xf numFmtId="0" fontId="130" fillId="0" borderId="0" xfId="0" applyFont="1" applyAlignment="1">
      <alignment/>
    </xf>
    <xf numFmtId="0" fontId="131" fillId="0" borderId="10" xfId="0" applyFont="1" applyFill="1" applyBorder="1" applyAlignment="1">
      <alignment horizontal="center" wrapText="1"/>
    </xf>
    <xf numFmtId="3" fontId="130" fillId="0" borderId="10" xfId="0" applyNumberFormat="1" applyFont="1" applyBorder="1" applyAlignment="1">
      <alignment/>
    </xf>
    <xf numFmtId="0" fontId="132" fillId="0" borderId="0" xfId="0" applyFont="1" applyAlignment="1">
      <alignment/>
    </xf>
    <xf numFmtId="0" fontId="133" fillId="0" borderId="18" xfId="0" applyFont="1" applyBorder="1" applyAlignment="1">
      <alignment/>
    </xf>
    <xf numFmtId="3" fontId="133" fillId="0" borderId="10" xfId="0" applyNumberFormat="1" applyFont="1" applyBorder="1" applyAlignment="1">
      <alignment/>
    </xf>
    <xf numFmtId="3" fontId="132" fillId="0" borderId="0" xfId="0" applyNumberFormat="1" applyFont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0" borderId="14" xfId="0" applyFont="1" applyBorder="1" applyAlignment="1">
      <alignment vertical="center" wrapText="1"/>
    </xf>
    <xf numFmtId="0" fontId="121" fillId="0" borderId="18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3" fontId="134" fillId="0" borderId="10" xfId="0" applyNumberFormat="1" applyFont="1" applyBorder="1" applyAlignment="1">
      <alignment horizontal="center" vertical="center" wrapText="1"/>
    </xf>
    <xf numFmtId="3" fontId="135" fillId="0" borderId="12" xfId="0" applyNumberFormat="1" applyFont="1" applyBorder="1" applyAlignment="1">
      <alignment horizontal="center" vertical="center" wrapText="1"/>
    </xf>
    <xf numFmtId="49" fontId="134" fillId="0" borderId="10" xfId="0" applyNumberFormat="1" applyFont="1" applyBorder="1" applyAlignment="1">
      <alignment horizontal="center" vertical="center" wrapText="1"/>
    </xf>
    <xf numFmtId="0" fontId="134" fillId="0" borderId="10" xfId="0" applyFont="1" applyBorder="1" applyAlignment="1">
      <alignment horizontal="center" vertical="center" wrapText="1"/>
    </xf>
    <xf numFmtId="0" fontId="13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" fontId="136" fillId="0" borderId="11" xfId="0" applyNumberFormat="1" applyFont="1" applyBorder="1" applyAlignment="1">
      <alignment vertical="center"/>
    </xf>
    <xf numFmtId="0" fontId="137" fillId="0" borderId="0" xfId="0" applyFont="1" applyBorder="1" applyAlignment="1">
      <alignment/>
    </xf>
    <xf numFmtId="0" fontId="137" fillId="0" borderId="0" xfId="0" applyFont="1" applyAlignment="1">
      <alignment/>
    </xf>
    <xf numFmtId="3" fontId="138" fillId="0" borderId="0" xfId="0" applyNumberFormat="1" applyFont="1" applyBorder="1" applyAlignment="1">
      <alignment/>
    </xf>
    <xf numFmtId="0" fontId="138" fillId="0" borderId="0" xfId="0" applyFont="1" applyBorder="1" applyAlignment="1">
      <alignment/>
    </xf>
    <xf numFmtId="3" fontId="138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28" fillId="0" borderId="0" xfId="0" applyNumberFormat="1" applyFont="1" applyAlignment="1">
      <alignment/>
    </xf>
    <xf numFmtId="3" fontId="139" fillId="0" borderId="0" xfId="0" applyNumberFormat="1" applyFont="1" applyAlignment="1">
      <alignment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center" vertical="center" wrapText="1"/>
    </xf>
    <xf numFmtId="3" fontId="121" fillId="33" borderId="10" xfId="0" applyNumberFormat="1" applyFont="1" applyFill="1" applyBorder="1" applyAlignment="1">
      <alignment horizontal="center" vertical="center" wrapText="1"/>
    </xf>
    <xf numFmtId="0" fontId="14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justify"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justify" vertical="center" wrapText="1"/>
    </xf>
    <xf numFmtId="0" fontId="29" fillId="0" borderId="18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141" fillId="0" borderId="0" xfId="0" applyFont="1" applyFill="1" applyAlignment="1">
      <alignment horizontal="center" vertical="center" wrapText="1"/>
    </xf>
    <xf numFmtId="0" fontId="142" fillId="0" borderId="0" xfId="0" applyFont="1" applyFill="1" applyAlignment="1">
      <alignment/>
    </xf>
    <xf numFmtId="0" fontId="143" fillId="0" borderId="0" xfId="0" applyFont="1" applyFill="1" applyAlignment="1">
      <alignment horizontal="center" vertical="center" wrapText="1"/>
    </xf>
    <xf numFmtId="0" fontId="144" fillId="0" borderId="0" xfId="0" applyFont="1" applyFill="1" applyAlignment="1">
      <alignment/>
    </xf>
    <xf numFmtId="0" fontId="14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46" fillId="0" borderId="11" xfId="0" applyFont="1" applyFill="1" applyBorder="1" applyAlignment="1">
      <alignment horizontal="center" wrapText="1"/>
    </xf>
    <xf numFmtId="1" fontId="147" fillId="0" borderId="0" xfId="0" applyNumberFormat="1" applyFont="1" applyFill="1" applyBorder="1" applyAlignment="1">
      <alignment horizontal="center" vertical="center" wrapText="1"/>
    </xf>
    <xf numFmtId="0" fontId="148" fillId="0" borderId="17" xfId="0" applyFont="1" applyFill="1" applyBorder="1" applyAlignment="1">
      <alignment horizontal="center" wrapText="1"/>
    </xf>
    <xf numFmtId="1" fontId="148" fillId="0" borderId="0" xfId="0" applyNumberFormat="1" applyFont="1" applyFill="1" applyBorder="1" applyAlignment="1">
      <alignment horizontal="center" vertical="center" wrapText="1"/>
    </xf>
    <xf numFmtId="3" fontId="149" fillId="0" borderId="1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 wrapText="1"/>
    </xf>
    <xf numFmtId="3" fontId="150" fillId="0" borderId="0" xfId="0" applyNumberFormat="1" applyFont="1" applyFill="1" applyBorder="1" applyAlignment="1">
      <alignment vertical="center" wrapText="1"/>
    </xf>
    <xf numFmtId="186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144" fillId="0" borderId="10" xfId="0" applyNumberFormat="1" applyFont="1" applyFill="1" applyBorder="1" applyAlignment="1">
      <alignment/>
    </xf>
    <xf numFmtId="0" fontId="29" fillId="0" borderId="2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51" fillId="0" borderId="17" xfId="0" applyFont="1" applyFill="1" applyBorder="1" applyAlignment="1">
      <alignment horizontal="center" vertical="center" wrapText="1"/>
    </xf>
    <xf numFmtId="1" fontId="146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3" fontId="148" fillId="0" borderId="10" xfId="0" applyNumberFormat="1" applyFont="1" applyFill="1" applyBorder="1" applyAlignment="1">
      <alignment horizontal="center" vertical="center" wrapText="1"/>
    </xf>
    <xf numFmtId="3" fontId="148" fillId="0" borderId="10" xfId="0" applyNumberFormat="1" applyFont="1" applyFill="1" applyBorder="1" applyAlignment="1">
      <alignment horizontal="center" vertical="center"/>
    </xf>
    <xf numFmtId="3" fontId="144" fillId="0" borderId="0" xfId="0" applyNumberFormat="1" applyFont="1" applyFill="1" applyAlignment="1">
      <alignment/>
    </xf>
    <xf numFmtId="0" fontId="151" fillId="0" borderId="18" xfId="0" applyFont="1" applyFill="1" applyBorder="1" applyAlignment="1">
      <alignment horizontal="center" vertical="center" wrapText="1"/>
    </xf>
    <xf numFmtId="0" fontId="146" fillId="0" borderId="10" xfId="0" applyFont="1" applyFill="1" applyBorder="1" applyAlignment="1">
      <alignment horizontal="center" vertical="center" wrapText="1"/>
    </xf>
    <xf numFmtId="0" fontId="146" fillId="0" borderId="0" xfId="0" applyFont="1" applyFill="1" applyAlignment="1">
      <alignment/>
    </xf>
    <xf numFmtId="0" fontId="148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3" fontId="151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146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42" fillId="0" borderId="10" xfId="0" applyFont="1" applyFill="1" applyBorder="1" applyAlignment="1">
      <alignment horizontal="center" vertical="center" wrapText="1"/>
    </xf>
    <xf numFmtId="1" fontId="142" fillId="0" borderId="10" xfId="0" applyNumberFormat="1" applyFont="1" applyFill="1" applyBorder="1" applyAlignment="1">
      <alignment horizontal="center" vertical="center" wrapText="1"/>
    </xf>
    <xf numFmtId="3" fontId="144" fillId="0" borderId="10" xfId="0" applyNumberFormat="1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153" fillId="0" borderId="10" xfId="0" applyFont="1" applyFill="1" applyBorder="1" applyAlignment="1">
      <alignment horizontal="center" vertical="center" wrapText="1"/>
    </xf>
    <xf numFmtId="3" fontId="154" fillId="0" borderId="10" xfId="0" applyNumberFormat="1" applyFont="1" applyFill="1" applyBorder="1" applyAlignment="1">
      <alignment horizontal="center" vertical="center" wrapText="1"/>
    </xf>
    <xf numFmtId="0" fontId="155" fillId="0" borderId="18" xfId="0" applyFont="1" applyFill="1" applyBorder="1" applyAlignment="1">
      <alignment horizontal="center" vertical="center" wrapText="1"/>
    </xf>
    <xf numFmtId="0" fontId="146" fillId="0" borderId="0" xfId="0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horizontal="center" vertical="center" wrapText="1"/>
    </xf>
    <xf numFmtId="3" fontId="148" fillId="0" borderId="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46" fillId="34" borderId="0" xfId="0" applyFont="1" applyFill="1" applyBorder="1" applyAlignment="1">
      <alignment horizontal="center" vertical="center" wrapText="1"/>
    </xf>
    <xf numFmtId="0" fontId="148" fillId="34" borderId="0" xfId="0" applyFont="1" applyFill="1" applyBorder="1" applyAlignment="1">
      <alignment horizontal="center" vertical="center" wrapText="1"/>
    </xf>
    <xf numFmtId="3" fontId="156" fillId="34" borderId="17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151" fillId="34" borderId="10" xfId="0" applyFont="1" applyFill="1" applyBorder="1" applyAlignment="1">
      <alignment horizontal="center" vertical="center" wrapText="1"/>
    </xf>
    <xf numFmtId="1" fontId="146" fillId="34" borderId="10" xfId="0" applyNumberFormat="1" applyFont="1" applyFill="1" applyBorder="1" applyAlignment="1">
      <alignment horizontal="center" vertical="center" wrapText="1"/>
    </xf>
    <xf numFmtId="3" fontId="148" fillId="34" borderId="10" xfId="0" applyNumberFormat="1" applyFont="1" applyFill="1" applyBorder="1" applyAlignment="1">
      <alignment horizontal="center" vertical="center" wrapText="1"/>
    </xf>
    <xf numFmtId="3" fontId="148" fillId="34" borderId="14" xfId="0" applyNumberFormat="1" applyFont="1" applyFill="1" applyBorder="1" applyAlignment="1">
      <alignment horizontal="center" vertical="center" wrapText="1"/>
    </xf>
    <xf numFmtId="3" fontId="148" fillId="34" borderId="10" xfId="0" applyNumberFormat="1" applyFont="1" applyFill="1" applyBorder="1" applyAlignment="1">
      <alignment horizontal="center" vertical="center"/>
    </xf>
    <xf numFmtId="3" fontId="14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29" fillId="34" borderId="14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justify" vertical="center" wrapText="1"/>
    </xf>
    <xf numFmtId="3" fontId="151" fillId="34" borderId="18" xfId="0" applyNumberFormat="1" applyFont="1" applyFill="1" applyBorder="1" applyAlignment="1">
      <alignment horizontal="center" vertical="center" wrapText="1"/>
    </xf>
    <xf numFmtId="0" fontId="146" fillId="34" borderId="10" xfId="0" applyFont="1" applyFill="1" applyBorder="1" applyAlignment="1">
      <alignment horizontal="center" vertical="center" wrapText="1"/>
    </xf>
    <xf numFmtId="0" fontId="148" fillId="34" borderId="10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141" fillId="34" borderId="10" xfId="0" applyFont="1" applyFill="1" applyBorder="1" applyAlignment="1">
      <alignment horizontal="center" vertical="center" wrapText="1"/>
    </xf>
    <xf numFmtId="0" fontId="141" fillId="34" borderId="18" xfId="0" applyFont="1" applyFill="1" applyBorder="1" applyAlignment="1">
      <alignment horizontal="center" vertical="center" wrapText="1"/>
    </xf>
    <xf numFmtId="3" fontId="143" fillId="34" borderId="10" xfId="0" applyNumberFormat="1" applyFont="1" applyFill="1" applyBorder="1" applyAlignment="1">
      <alignment horizontal="center" vertical="center" wrapText="1"/>
    </xf>
    <xf numFmtId="3" fontId="143" fillId="34" borderId="14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146" fillId="34" borderId="18" xfId="0" applyFont="1" applyFill="1" applyBorder="1" applyAlignment="1">
      <alignment horizontal="center" vertical="center" wrapText="1"/>
    </xf>
    <xf numFmtId="3" fontId="148" fillId="34" borderId="18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12" fillId="34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 wrapText="1"/>
    </xf>
    <xf numFmtId="0" fontId="142" fillId="34" borderId="10" xfId="0" applyFont="1" applyFill="1" applyBorder="1" applyAlignment="1">
      <alignment horizontal="center" vertical="center" wrapText="1"/>
    </xf>
    <xf numFmtId="0" fontId="142" fillId="34" borderId="18" xfId="0" applyFont="1" applyFill="1" applyBorder="1" applyAlignment="1">
      <alignment horizontal="center" vertical="center" wrapText="1"/>
    </xf>
    <xf numFmtId="3" fontId="144" fillId="34" borderId="10" xfId="0" applyNumberFormat="1" applyFont="1" applyFill="1" applyBorder="1" applyAlignment="1">
      <alignment horizontal="center" vertical="center" wrapText="1"/>
    </xf>
    <xf numFmtId="3" fontId="144" fillId="34" borderId="18" xfId="0" applyNumberFormat="1" applyFont="1" applyFill="1" applyBorder="1" applyAlignment="1">
      <alignment horizontal="center" vertical="center" wrapText="1"/>
    </xf>
    <xf numFmtId="3" fontId="144" fillId="34" borderId="14" xfId="0" applyNumberFormat="1" applyFont="1" applyFill="1" applyBorder="1" applyAlignment="1">
      <alignment horizontal="center" vertical="center" wrapText="1"/>
    </xf>
    <xf numFmtId="0" fontId="146" fillId="34" borderId="10" xfId="0" applyFont="1" applyFill="1" applyBorder="1" applyAlignment="1">
      <alignment/>
    </xf>
    <xf numFmtId="0" fontId="146" fillId="34" borderId="10" xfId="0" applyFont="1" applyFill="1" applyBorder="1" applyAlignment="1">
      <alignment horizontal="center" vertical="center"/>
    </xf>
    <xf numFmtId="3" fontId="148" fillId="34" borderId="10" xfId="0" applyNumberFormat="1" applyFont="1" applyFill="1" applyBorder="1" applyAlignment="1">
      <alignment/>
    </xf>
    <xf numFmtId="3" fontId="148" fillId="34" borderId="14" xfId="0" applyNumberFormat="1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155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justify" vertical="center" wrapText="1"/>
      <protection locked="0"/>
    </xf>
    <xf numFmtId="1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18" xfId="0" applyFont="1" applyFill="1" applyBorder="1" applyAlignment="1" applyProtection="1">
      <alignment horizontal="justify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0" xfId="53" applyFont="1" applyBorder="1" applyAlignment="1" applyProtection="1">
      <alignment horizontal="justify"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0" borderId="0" xfId="53" applyFont="1" applyFill="1" applyBorder="1" applyAlignment="1" applyProtection="1">
      <alignment horizontal="center" vertical="center" wrapText="1"/>
      <protection locked="0"/>
    </xf>
    <xf numFmtId="0" fontId="29" fillId="0" borderId="0" xfId="53" applyFont="1" applyFill="1" applyProtection="1">
      <alignment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/>
      <protection locked="0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right" vertical="center" wrapText="1"/>
    </xf>
    <xf numFmtId="4" fontId="26" fillId="35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28" fillId="35" borderId="0" xfId="0" applyFont="1" applyFill="1" applyAlignment="1">
      <alignment/>
    </xf>
    <xf numFmtId="0" fontId="21" fillId="35" borderId="17" xfId="0" applyFont="1" applyFill="1" applyBorder="1" applyAlignment="1">
      <alignment vertical="center" wrapText="1"/>
    </xf>
    <xf numFmtId="49" fontId="21" fillId="35" borderId="17" xfId="0" applyNumberFormat="1" applyFont="1" applyFill="1" applyBorder="1" applyAlignment="1">
      <alignment horizontal="right" vertical="center"/>
    </xf>
    <xf numFmtId="49" fontId="21" fillId="35" borderId="17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right" vertical="center" wrapText="1"/>
    </xf>
    <xf numFmtId="4" fontId="22" fillId="33" borderId="10" xfId="0" applyNumberFormat="1" applyFont="1" applyFill="1" applyBorder="1" applyAlignment="1">
      <alignment vertical="center"/>
    </xf>
    <xf numFmtId="4" fontId="22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21" fillId="33" borderId="10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vertical="center"/>
    </xf>
    <xf numFmtId="0" fontId="15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 vertical="center" wrapText="1"/>
    </xf>
    <xf numFmtId="4" fontId="26" fillId="33" borderId="10" xfId="0" applyNumberFormat="1" applyFont="1" applyFill="1" applyBorder="1" applyAlignment="1">
      <alignment vertical="center"/>
    </xf>
    <xf numFmtId="4" fontId="3" fillId="33" borderId="10" xfId="63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187" fontId="3" fillId="33" borderId="10" xfId="54" applyNumberFormat="1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>
      <alignment horizontal="right" vertical="center"/>
    </xf>
    <xf numFmtId="4" fontId="28" fillId="33" borderId="0" xfId="0" applyNumberFormat="1" applyFont="1" applyFill="1" applyAlignment="1">
      <alignment/>
    </xf>
    <xf numFmtId="4" fontId="22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187" fontId="3" fillId="33" borderId="14" xfId="54" applyNumberFormat="1" applyFont="1" applyFill="1" applyBorder="1" applyAlignment="1" applyProtection="1">
      <alignment horizontal="center" vertical="center"/>
      <protection hidden="1"/>
    </xf>
    <xf numFmtId="4" fontId="28" fillId="33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vertical="center" wrapText="1"/>
    </xf>
    <xf numFmtId="0" fontId="1" fillId="38" borderId="10" xfId="0" applyFont="1" applyFill="1" applyBorder="1" applyAlignment="1">
      <alignment vertical="center" wrapText="1"/>
    </xf>
    <xf numFmtId="187" fontId="3" fillId="35" borderId="10" xfId="54" applyNumberFormat="1" applyFont="1" applyFill="1" applyBorder="1" applyAlignment="1" applyProtection="1">
      <alignment horizontal="center" vertical="center"/>
      <protection hidden="1"/>
    </xf>
    <xf numFmtId="187" fontId="3" fillId="35" borderId="14" xfId="54" applyNumberFormat="1" applyFont="1" applyFill="1" applyBorder="1" applyAlignment="1" applyProtection="1">
      <alignment horizontal="center" vertical="center"/>
      <protection hidden="1"/>
    </xf>
    <xf numFmtId="0" fontId="21" fillId="35" borderId="10" xfId="0" applyFont="1" applyFill="1" applyBorder="1" applyAlignment="1">
      <alignment vertical="center" wrapText="1"/>
    </xf>
    <xf numFmtId="49" fontId="21" fillId="35" borderId="10" xfId="0" applyNumberFormat="1" applyFont="1" applyFill="1" applyBorder="1" applyAlignment="1">
      <alignment horizontal="right" vertical="center"/>
    </xf>
    <xf numFmtId="49" fontId="21" fillId="35" borderId="10" xfId="0" applyNumberFormat="1" applyFont="1" applyFill="1" applyBorder="1" applyAlignment="1">
      <alignment horizontal="right" vertical="center" wrapText="1"/>
    </xf>
    <xf numFmtId="4" fontId="26" fillId="35" borderId="10" xfId="0" applyNumberFormat="1" applyFont="1" applyFill="1" applyBorder="1" applyAlignment="1">
      <alignment horizontal="right" vertical="center"/>
    </xf>
    <xf numFmtId="49" fontId="1" fillId="35" borderId="10" xfId="0" applyNumberFormat="1" applyFont="1" applyFill="1" applyBorder="1" applyAlignment="1">
      <alignment horizontal="right" vertical="center"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14" xfId="63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57" fillId="33" borderId="0" xfId="0" applyFont="1" applyFill="1" applyAlignment="1">
      <alignment/>
    </xf>
    <xf numFmtId="4" fontId="1" fillId="33" borderId="0" xfId="0" applyNumberFormat="1" applyFont="1" applyFill="1" applyAlignment="1">
      <alignment vertical="center"/>
    </xf>
    <xf numFmtId="0" fontId="28" fillId="33" borderId="0" xfId="0" applyFont="1" applyFill="1" applyAlignment="1">
      <alignment horizontal="right"/>
    </xf>
    <xf numFmtId="0" fontId="103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right"/>
    </xf>
    <xf numFmtId="0" fontId="22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14" fontId="0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16" fillId="33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1" fontId="28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vertical="center"/>
    </xf>
    <xf numFmtId="1" fontId="1" fillId="35" borderId="10" xfId="0" applyNumberFormat="1" applyFont="1" applyFill="1" applyBorder="1" applyAlignment="1">
      <alignment horizontal="right" vertical="center"/>
    </xf>
    <xf numFmtId="1" fontId="28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 vertical="center"/>
    </xf>
    <xf numFmtId="1" fontId="28" fillId="33" borderId="0" xfId="0" applyNumberFormat="1" applyFont="1" applyFill="1" applyAlignment="1">
      <alignment horizontal="right"/>
    </xf>
    <xf numFmtId="1" fontId="28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horizontal="right"/>
    </xf>
    <xf numFmtId="1" fontId="25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" fontId="28" fillId="35" borderId="0" xfId="0" applyNumberFormat="1" applyFont="1" applyFill="1" applyAlignment="1">
      <alignment/>
    </xf>
    <xf numFmtId="3" fontId="150" fillId="34" borderId="18" xfId="0" applyNumberFormat="1" applyFont="1" applyFill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122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58" fillId="0" borderId="0" xfId="0" applyFont="1" applyAlignment="1">
      <alignment/>
    </xf>
    <xf numFmtId="0" fontId="159" fillId="0" borderId="11" xfId="0" applyFont="1" applyBorder="1" applyAlignment="1">
      <alignment horizontal="center"/>
    </xf>
    <xf numFmtId="0" fontId="122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12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60" fillId="0" borderId="0" xfId="0" applyFont="1" applyAlignment="1">
      <alignment horizontal="left"/>
    </xf>
    <xf numFmtId="0" fontId="37" fillId="0" borderId="0" xfId="0" applyFont="1" applyAlignment="1">
      <alignment/>
    </xf>
    <xf numFmtId="0" fontId="121" fillId="0" borderId="10" xfId="0" applyFont="1" applyBorder="1" applyAlignment="1">
      <alignment horizontal="center" vertical="center" wrapText="1"/>
    </xf>
    <xf numFmtId="9" fontId="121" fillId="0" borderId="10" xfId="0" applyNumberFormat="1" applyFont="1" applyBorder="1" applyAlignment="1">
      <alignment horizontal="center" vertical="center" wrapText="1"/>
    </xf>
    <xf numFmtId="0" fontId="12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125" fillId="0" borderId="0" xfId="0" applyFont="1" applyFill="1" applyBorder="1" applyAlignment="1">
      <alignment vertical="center" wrapText="1"/>
    </xf>
    <xf numFmtId="0" fontId="19" fillId="35" borderId="0" xfId="0" applyFont="1" applyFill="1" applyAlignment="1">
      <alignment/>
    </xf>
    <xf numFmtId="0" fontId="19" fillId="0" borderId="0" xfId="0" applyFont="1" applyFill="1" applyAlignment="1">
      <alignment/>
    </xf>
    <xf numFmtId="0" fontId="1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9" fontId="161" fillId="0" borderId="10" xfId="0" applyNumberFormat="1" applyFont="1" applyFill="1" applyBorder="1" applyAlignment="1">
      <alignment horizontal="center" vertical="center" wrapText="1"/>
    </xf>
    <xf numFmtId="0" fontId="16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9" fontId="161" fillId="33" borderId="10" xfId="0" applyNumberFormat="1" applyFont="1" applyFill="1" applyBorder="1" applyAlignment="1">
      <alignment horizontal="center" vertical="center" wrapText="1"/>
    </xf>
    <xf numFmtId="0" fontId="161" fillId="33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12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2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5" applyFont="1" applyFill="1" applyBorder="1" applyAlignment="1">
      <alignment horizontal="center" vertical="center" wrapText="1"/>
      <protection/>
    </xf>
    <xf numFmtId="0" fontId="121" fillId="0" borderId="11" xfId="0" applyFont="1" applyFill="1" applyBorder="1" applyAlignment="1">
      <alignment horizontal="center" vertical="center" wrapText="1"/>
    </xf>
    <xf numFmtId="3" fontId="121" fillId="0" borderId="11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3" fontId="12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7" fillId="0" borderId="10" xfId="0" applyNumberFormat="1" applyFont="1" applyBorder="1" applyAlignment="1">
      <alignment horizontal="center" vertical="center" wrapText="1"/>
    </xf>
    <xf numFmtId="10" fontId="12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10" fontId="12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21" fillId="0" borderId="24" xfId="0" applyFont="1" applyBorder="1" applyAlignment="1">
      <alignment horizontal="center" vertical="center" wrapText="1"/>
    </xf>
    <xf numFmtId="0" fontId="121" fillId="0" borderId="15" xfId="0" applyFont="1" applyBorder="1" applyAlignment="1">
      <alignment horizontal="center" vertical="center" wrapText="1"/>
    </xf>
    <xf numFmtId="0" fontId="121" fillId="0" borderId="19" xfId="0" applyFont="1" applyBorder="1" applyAlignment="1">
      <alignment horizontal="center" vertical="center" wrapText="1"/>
    </xf>
    <xf numFmtId="0" fontId="121" fillId="0" borderId="13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20" xfId="0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 wrapText="1"/>
    </xf>
    <xf numFmtId="0" fontId="121" fillId="0" borderId="12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1" fillId="0" borderId="14" xfId="0" applyFont="1" applyBorder="1" applyAlignment="1">
      <alignment horizontal="center" vertical="center" wrapText="1"/>
    </xf>
    <xf numFmtId="0" fontId="12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1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0" fontId="12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62" fillId="0" borderId="14" xfId="0" applyFont="1" applyBorder="1" applyAlignment="1">
      <alignment horizontal="center"/>
    </xf>
    <xf numFmtId="0" fontId="162" fillId="0" borderId="27" xfId="0" applyFont="1" applyBorder="1" applyAlignment="1">
      <alignment horizontal="center"/>
    </xf>
    <xf numFmtId="0" fontId="162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9" fillId="0" borderId="10" xfId="0" applyFont="1" applyBorder="1" applyAlignment="1">
      <alignment horizontal="center"/>
    </xf>
    <xf numFmtId="0" fontId="130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33" borderId="22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63" fillId="0" borderId="0" xfId="0" applyFont="1" applyAlignment="1">
      <alignment horizontal="left" vertical="center" wrapText="1"/>
    </xf>
    <xf numFmtId="0" fontId="121" fillId="33" borderId="10" xfId="0" applyFont="1" applyFill="1" applyBorder="1" applyAlignment="1">
      <alignment horizontal="center" vertical="center" wrapText="1"/>
    </xf>
    <xf numFmtId="0" fontId="121" fillId="33" borderId="14" xfId="0" applyFont="1" applyFill="1" applyBorder="1" applyAlignment="1">
      <alignment horizontal="center" vertical="center" wrapText="1"/>
    </xf>
    <xf numFmtId="0" fontId="121" fillId="33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36" fillId="0" borderId="10" xfId="0" applyFont="1" applyBorder="1" applyAlignment="1">
      <alignment horizontal="center"/>
    </xf>
    <xf numFmtId="0" fontId="129" fillId="0" borderId="13" xfId="0" applyFont="1" applyBorder="1" applyAlignment="1">
      <alignment horizontal="center"/>
    </xf>
    <xf numFmtId="0" fontId="129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121" fillId="33" borderId="2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40" fillId="0" borderId="14" xfId="0" applyFont="1" applyBorder="1" applyAlignment="1">
      <alignment horizontal="center" vertical="center" wrapText="1"/>
    </xf>
    <xf numFmtId="0" fontId="140" fillId="0" borderId="2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wrapText="1"/>
    </xf>
    <xf numFmtId="0" fontId="125" fillId="0" borderId="14" xfId="0" applyFont="1" applyBorder="1" applyAlignment="1">
      <alignment horizontal="center" vertical="center" wrapText="1"/>
    </xf>
    <xf numFmtId="0" fontId="125" fillId="0" borderId="27" xfId="0" applyFont="1" applyBorder="1" applyAlignment="1">
      <alignment horizontal="center" vertical="center" wrapText="1"/>
    </xf>
    <xf numFmtId="0" fontId="125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5" fillId="0" borderId="24" xfId="0" applyFont="1" applyBorder="1" applyAlignment="1">
      <alignment horizontal="center" vertical="center" wrapText="1"/>
    </xf>
    <xf numFmtId="0" fontId="125" fillId="0" borderId="15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 wrapText="1"/>
    </xf>
    <xf numFmtId="0" fontId="125" fillId="0" borderId="26" xfId="0" applyFont="1" applyBorder="1" applyAlignment="1">
      <alignment horizontal="center" vertical="center" wrapText="1"/>
    </xf>
    <xf numFmtId="0" fontId="125" fillId="0" borderId="16" xfId="0" applyFont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3" fillId="0" borderId="27" xfId="0" applyFont="1" applyBorder="1" applyAlignment="1">
      <alignment horizontal="center"/>
    </xf>
    <xf numFmtId="0" fontId="125" fillId="0" borderId="14" xfId="0" applyFont="1" applyFill="1" applyBorder="1" applyAlignment="1">
      <alignment horizontal="center" vertical="center" wrapText="1"/>
    </xf>
    <xf numFmtId="0" fontId="125" fillId="0" borderId="27" xfId="0" applyFont="1" applyFill="1" applyBorder="1" applyAlignment="1">
      <alignment horizontal="center" vertical="center" wrapText="1"/>
    </xf>
    <xf numFmtId="0" fontId="125" fillId="0" borderId="18" xfId="0" applyFont="1" applyFill="1" applyBorder="1" applyAlignment="1">
      <alignment horizontal="center" vertical="center" wrapText="1"/>
    </xf>
    <xf numFmtId="0" fontId="125" fillId="0" borderId="11" xfId="0" applyFont="1" applyFill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5" fillId="0" borderId="24" xfId="0" applyFont="1" applyFill="1" applyBorder="1" applyAlignment="1">
      <alignment horizontal="center" vertical="center" wrapText="1"/>
    </xf>
    <xf numFmtId="0" fontId="125" fillId="0" borderId="15" xfId="0" applyFont="1" applyFill="1" applyBorder="1" applyAlignment="1">
      <alignment horizontal="center" vertical="center" wrapText="1"/>
    </xf>
    <xf numFmtId="0" fontId="125" fillId="0" borderId="26" xfId="0" applyFont="1" applyFill="1" applyBorder="1" applyAlignment="1">
      <alignment horizontal="center" vertical="center" wrapText="1"/>
    </xf>
    <xf numFmtId="0" fontId="125" fillId="0" borderId="16" xfId="0" applyFont="1" applyFill="1" applyBorder="1" applyAlignment="1">
      <alignment horizontal="center" vertical="center" wrapText="1"/>
    </xf>
    <xf numFmtId="0" fontId="125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2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122" fillId="0" borderId="0" xfId="0" applyFont="1" applyAlignment="1">
      <alignment horizontal="left"/>
    </xf>
    <xf numFmtId="0" fontId="125" fillId="0" borderId="19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161" fillId="0" borderId="11" xfId="0" applyFont="1" applyFill="1" applyBorder="1" applyAlignment="1">
      <alignment horizontal="center" vertical="center" wrapText="1"/>
    </xf>
    <xf numFmtId="0" fontId="161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2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64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65" fillId="0" borderId="11" xfId="0" applyFont="1" applyFill="1" applyBorder="1" applyAlignment="1">
      <alignment horizontal="center" vertical="center" wrapText="1"/>
    </xf>
    <xf numFmtId="0" fontId="16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9" fillId="0" borderId="14" xfId="0" applyFont="1" applyFill="1" applyBorder="1" applyAlignment="1">
      <alignment horizontal="center" vertical="center" wrapText="1"/>
    </xf>
    <xf numFmtId="0" fontId="149" fillId="0" borderId="2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233</xdr:row>
      <xdr:rowOff>28575</xdr:rowOff>
    </xdr:from>
    <xdr:to>
      <xdr:col>5</xdr:col>
      <xdr:colOff>1381125</xdr:colOff>
      <xdr:row>233</xdr:row>
      <xdr:rowOff>714375</xdr:rowOff>
    </xdr:to>
    <xdr:pic>
      <xdr:nvPicPr>
        <xdr:cNvPr id="1" name="Рисунок 1" descr="Описание: X:\ПОЧТА 2016-2017\12 Декабрь\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42779750"/>
          <a:ext cx="1323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esktop\&#1041;&#1102;&#1076;&#1078;&#1077;&#1090;%202020\&#1057;&#1091;&#1073;&#1074;&#1077;&#1085;&#1094;&#1080;&#1080;%202020\&#1043;&#1086;&#1089;&#1089;&#1090;&#1072;&#1085;&#1076;&#1072;&#1088;&#1090;\&#1056;&#1072;&#1089;&#1095;&#1077;&#1090;%20&#1075;&#1086;&#1089;&#1089;&#1090;&#1072;&#1085;&#1076;&#1072;&#1088;&#1090;&#1072;%20&#1096;&#1082;&#1086;&#1083;&#1099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esktop\&#1054;&#1090;&#1095;&#1077;&#1090;&#1099;%20&#1088;&#1072;&#1079;&#1085;&#1099;&#1077;\2019\1%20&#1087;&#1086;&#1083;.%202019\&#1060;&#1086;&#1088;&#1084;&#1072;%203%20&#1089;&#1074;&#1086;&#1076;&#1085;&#1072;&#1103;%20&#1085;&#1072;%2001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 округа"/>
      <sheetName val="Расчет по компл. к проекту б-та"/>
      <sheetName val="Расчет по уточн.компл."/>
      <sheetName val="Свод помес.автоматич."/>
      <sheetName val="Субвенция итого АВТОМАТИЧ!!!"/>
      <sheetName val="СПРАВОЧНО! Лагеря!!!"/>
      <sheetName val="СВОД год.ФОТ"/>
      <sheetName val="П1"/>
      <sheetName val="П2"/>
      <sheetName val="П4"/>
      <sheetName val="Свод город"/>
      <sheetName val="О-Ю"/>
      <sheetName val="У-Ю"/>
      <sheetName val="Сен"/>
      <sheetName val="Ле"/>
      <sheetName val="шк-сад"/>
      <sheetName val="С1"/>
      <sheetName val="С2"/>
      <sheetName val="Чеу"/>
      <sheetName val="Ку"/>
      <sheetName val="Син"/>
      <sheetName val="Кар"/>
      <sheetName val="Свод село"/>
    </sheetNames>
    <sheetDataSet>
      <sheetData sheetId="0">
        <row r="27">
          <cell r="H27">
            <v>941896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кв"/>
      <sheetName val="1 пол"/>
      <sheetName val="07"/>
      <sheetName val="08"/>
      <sheetName val="09"/>
      <sheetName val="3 кв"/>
      <sheetName val="9 мес"/>
      <sheetName val="10"/>
      <sheetName val="11"/>
      <sheetName val="12"/>
      <sheetName val="4 кв"/>
      <sheetName val="год"/>
      <sheetName val="комплектование 3"/>
      <sheetName val="питание 5"/>
      <sheetName val="шим"/>
      <sheetName val="П1"/>
      <sheetName val="П2"/>
      <sheetName val="П4"/>
      <sheetName val="кар"/>
      <sheetName val="о-ю"/>
      <sheetName val="у-ю"/>
      <sheetName val="синг"/>
      <sheetName val="сент"/>
      <sheetName val="чеу"/>
      <sheetName val="шк-с"/>
      <sheetName val="лем"/>
      <sheetName val="к-ях"/>
      <sheetName val="с1"/>
      <sheetName val="с2"/>
      <sheetName val="свод форма 3 комплектование"/>
    </sheetNames>
    <sheetDataSet>
      <sheetData sheetId="18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19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0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1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2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3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4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5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6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7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8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7"/>
  <sheetViews>
    <sheetView view="pageBreakPreview" zoomScale="93" zoomScaleSheetLayoutView="93" zoomScalePageLayoutView="0" workbookViewId="0" topLeftCell="A16">
      <selection activeCell="F15" sqref="F15"/>
    </sheetView>
  </sheetViews>
  <sheetFormatPr defaultColWidth="9.00390625" defaultRowHeight="12.75"/>
  <cols>
    <col min="1" max="1" width="12.25390625" style="0" customWidth="1"/>
    <col min="2" max="2" width="14.375" style="0" customWidth="1"/>
    <col min="3" max="3" width="12.125" style="0" customWidth="1"/>
    <col min="4" max="4" width="11.875" style="0" customWidth="1"/>
    <col min="5" max="5" width="12.875" style="0" customWidth="1"/>
    <col min="6" max="6" width="28.875" style="0" customWidth="1"/>
    <col min="7" max="7" width="7.75390625" style="0" customWidth="1"/>
    <col min="8" max="8" width="6.00390625" style="0" customWidth="1"/>
    <col min="9" max="9" width="9.00390625" style="0" customWidth="1"/>
  </cols>
  <sheetData>
    <row r="1" spans="1:11" ht="18.75">
      <c r="A1" s="461" t="s">
        <v>34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ht="18.75">
      <c r="A2" s="4"/>
    </row>
    <row r="3" spans="1:11" ht="18.75">
      <c r="A3" s="461" t="s">
        <v>35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</row>
    <row r="4" ht="16.5" thickBot="1">
      <c r="A4" s="6"/>
    </row>
    <row r="5" spans="1:11" ht="45.75" customHeight="1" thickBot="1">
      <c r="A5" s="462" t="s">
        <v>120</v>
      </c>
      <c r="B5" s="462"/>
      <c r="C5" s="462"/>
      <c r="D5" s="462"/>
      <c r="E5" s="462"/>
      <c r="F5" s="462"/>
      <c r="G5" s="56"/>
      <c r="H5" s="463" t="s">
        <v>88</v>
      </c>
      <c r="I5" s="464"/>
      <c r="J5" s="465" t="s">
        <v>181</v>
      </c>
      <c r="K5" s="466"/>
    </row>
    <row r="6" spans="1:11" ht="24.75" customHeight="1">
      <c r="A6" s="462" t="s">
        <v>121</v>
      </c>
      <c r="B6" s="462"/>
      <c r="C6" s="462"/>
      <c r="D6" s="462"/>
      <c r="E6" s="462"/>
      <c r="F6" s="462"/>
      <c r="G6" s="462"/>
      <c r="H6" s="56"/>
      <c r="I6" s="56"/>
      <c r="J6" s="56"/>
      <c r="K6" s="56"/>
    </row>
    <row r="7" spans="1:11" ht="23.25" customHeight="1">
      <c r="A7" s="468" t="s">
        <v>37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</row>
    <row r="8" spans="1:11" ht="37.5" customHeight="1">
      <c r="A8" s="467" t="s">
        <v>180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</row>
    <row r="9" spans="1:12" ht="25.5" customHeight="1">
      <c r="A9" s="459" t="s">
        <v>2</v>
      </c>
      <c r="B9" s="471" t="s">
        <v>21</v>
      </c>
      <c r="C9" s="472"/>
      <c r="D9" s="473"/>
      <c r="E9" s="480" t="s">
        <v>22</v>
      </c>
      <c r="F9" s="471" t="s">
        <v>23</v>
      </c>
      <c r="G9" s="472"/>
      <c r="H9" s="473"/>
      <c r="I9" s="483" t="s">
        <v>39</v>
      </c>
      <c r="J9" s="484"/>
      <c r="K9" s="485"/>
      <c r="L9" s="7"/>
    </row>
    <row r="10" spans="1:12" ht="23.25" customHeight="1">
      <c r="A10" s="470"/>
      <c r="B10" s="474"/>
      <c r="C10" s="475"/>
      <c r="D10" s="476"/>
      <c r="E10" s="481"/>
      <c r="F10" s="477"/>
      <c r="G10" s="478"/>
      <c r="H10" s="479"/>
      <c r="I10" s="8" t="s">
        <v>40</v>
      </c>
      <c r="J10" s="8" t="s">
        <v>41</v>
      </c>
      <c r="K10" s="8" t="s">
        <v>42</v>
      </c>
      <c r="L10" s="7"/>
    </row>
    <row r="11" spans="1:12" ht="45" customHeight="1">
      <c r="A11" s="470"/>
      <c r="B11" s="477"/>
      <c r="C11" s="478"/>
      <c r="D11" s="479"/>
      <c r="E11" s="482"/>
      <c r="F11" s="480" t="s">
        <v>3</v>
      </c>
      <c r="G11" s="486" t="s">
        <v>89</v>
      </c>
      <c r="H11" s="487"/>
      <c r="I11" s="459" t="s">
        <v>17</v>
      </c>
      <c r="J11" s="459" t="s">
        <v>6</v>
      </c>
      <c r="K11" s="459" t="s">
        <v>7</v>
      </c>
      <c r="L11" s="18"/>
    </row>
    <row r="12" spans="1:12" ht="38.25" customHeight="1">
      <c r="A12" s="460"/>
      <c r="B12" s="126" t="s">
        <v>4</v>
      </c>
      <c r="C12" s="126" t="s">
        <v>4</v>
      </c>
      <c r="D12" s="126" t="s">
        <v>4</v>
      </c>
      <c r="E12" s="126" t="s">
        <v>4</v>
      </c>
      <c r="F12" s="482"/>
      <c r="G12" s="126" t="s">
        <v>13</v>
      </c>
      <c r="H12" s="9" t="s">
        <v>90</v>
      </c>
      <c r="I12" s="460"/>
      <c r="J12" s="460"/>
      <c r="K12" s="460"/>
      <c r="L12" s="15"/>
    </row>
    <row r="13" spans="1:12" s="14" customFormat="1" ht="11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38">
        <v>7</v>
      </c>
      <c r="H13" s="38">
        <v>8</v>
      </c>
      <c r="I13" s="38">
        <v>9</v>
      </c>
      <c r="J13" s="38">
        <v>10</v>
      </c>
      <c r="K13" s="38">
        <v>11</v>
      </c>
      <c r="L13" s="13"/>
    </row>
    <row r="14" spans="1:12" ht="55.5" customHeight="1">
      <c r="A14" s="35" t="s">
        <v>182</v>
      </c>
      <c r="B14" s="8" t="s">
        <v>201</v>
      </c>
      <c r="C14" s="8" t="s">
        <v>184</v>
      </c>
      <c r="D14" s="8" t="s">
        <v>32</v>
      </c>
      <c r="E14" s="127" t="s">
        <v>19</v>
      </c>
      <c r="F14" s="23" t="s">
        <v>123</v>
      </c>
      <c r="G14" s="8" t="s">
        <v>29</v>
      </c>
      <c r="H14" s="127">
        <v>744</v>
      </c>
      <c r="I14" s="8">
        <v>100</v>
      </c>
      <c r="J14" s="8">
        <v>100</v>
      </c>
      <c r="K14" s="8">
        <v>100</v>
      </c>
      <c r="L14" s="17"/>
    </row>
    <row r="15" spans="1:11" ht="56.25" customHeight="1">
      <c r="A15" s="111" t="s">
        <v>124</v>
      </c>
      <c r="B15" s="112" t="s">
        <v>32</v>
      </c>
      <c r="C15" s="112" t="s">
        <v>32</v>
      </c>
      <c r="D15" s="112" t="s">
        <v>125</v>
      </c>
      <c r="E15" s="113" t="s">
        <v>122</v>
      </c>
      <c r="F15" s="58" t="s">
        <v>126</v>
      </c>
      <c r="G15" s="58" t="s">
        <v>29</v>
      </c>
      <c r="H15" s="64">
        <v>744</v>
      </c>
      <c r="I15" s="58" t="s">
        <v>127</v>
      </c>
      <c r="J15" s="58" t="s">
        <v>128</v>
      </c>
      <c r="K15" s="58" t="s">
        <v>127</v>
      </c>
    </row>
    <row r="16" spans="1:11" ht="43.5" customHeight="1">
      <c r="A16" s="469" t="s">
        <v>45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</row>
    <row r="17" spans="1:11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/>
  <mergeCells count="19">
    <mergeCell ref="A16:K16"/>
    <mergeCell ref="A9:A12"/>
    <mergeCell ref="B9:D11"/>
    <mergeCell ref="E9:E11"/>
    <mergeCell ref="F9:H10"/>
    <mergeCell ref="I9:K9"/>
    <mergeCell ref="F11:F12"/>
    <mergeCell ref="G11:H11"/>
    <mergeCell ref="I11:I12"/>
    <mergeCell ref="J11:J12"/>
    <mergeCell ref="K11:K12"/>
    <mergeCell ref="A1:K1"/>
    <mergeCell ref="A3:K3"/>
    <mergeCell ref="A5:F5"/>
    <mergeCell ref="H5:I5"/>
    <mergeCell ref="J5:K5"/>
    <mergeCell ref="A6:G6"/>
    <mergeCell ref="A8:K8"/>
    <mergeCell ref="A7:K7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R169"/>
  <sheetViews>
    <sheetView view="pageBreakPreview" zoomScale="83" zoomScaleSheetLayoutView="83" zoomScalePageLayoutView="0" workbookViewId="0" topLeftCell="B76">
      <selection activeCell="D80" sqref="D80"/>
    </sheetView>
  </sheetViews>
  <sheetFormatPr defaultColWidth="15.00390625" defaultRowHeight="12.75"/>
  <cols>
    <col min="1" max="1" width="2.00390625" style="137" hidden="1" customWidth="1"/>
    <col min="2" max="2" width="55.75390625" style="139" customWidth="1"/>
    <col min="3" max="3" width="12.25390625" style="139" customWidth="1"/>
    <col min="4" max="4" width="11.625" style="250" customWidth="1"/>
    <col min="5" max="5" width="7.75390625" style="161" customWidth="1"/>
    <col min="6" max="6" width="6.25390625" style="161" customWidth="1"/>
    <col min="7" max="7" width="7.125" style="161" customWidth="1"/>
    <col min="8" max="8" width="5.75390625" style="161" customWidth="1"/>
    <col min="9" max="9" width="5.75390625" style="139" customWidth="1"/>
    <col min="10" max="15" width="5.75390625" style="161" customWidth="1"/>
    <col min="16" max="16" width="12.625" style="163" customWidth="1"/>
    <col min="17" max="17" width="12.875" style="163" customWidth="1"/>
    <col min="18" max="18" width="13.25390625" style="163" customWidth="1"/>
    <col min="19" max="19" width="12.00390625" style="163" customWidth="1"/>
    <col min="20" max="20" width="11.375" style="163" customWidth="1"/>
    <col min="21" max="21" width="11.00390625" style="163" customWidth="1"/>
    <col min="22" max="22" width="11.375" style="163" customWidth="1"/>
    <col min="23" max="23" width="12.625" style="163" customWidth="1"/>
    <col min="24" max="24" width="11.625" style="163" customWidth="1"/>
    <col min="25" max="25" width="12.00390625" style="163" customWidth="1"/>
    <col min="26" max="26" width="10.75390625" style="163" customWidth="1"/>
    <col min="27" max="27" width="15.75390625" style="139" customWidth="1"/>
    <col min="28" max="28" width="14.75390625" style="139" customWidth="1"/>
    <col min="29" max="29" width="16.75390625" style="139" customWidth="1"/>
    <col min="30" max="30" width="12.875" style="139" customWidth="1"/>
    <col min="31" max="31" width="15.75390625" style="139" customWidth="1"/>
    <col min="32" max="246" width="9.125" style="139" customWidth="1"/>
    <col min="247" max="247" width="0" style="139" hidden="1" customWidth="1"/>
    <col min="248" max="248" width="94.625" style="139" customWidth="1"/>
    <col min="249" max="249" width="13.00390625" style="139" customWidth="1"/>
    <col min="250" max="250" width="13.125" style="139" customWidth="1"/>
    <col min="251" max="251" width="15.00390625" style="139" customWidth="1"/>
  </cols>
  <sheetData>
    <row r="1" spans="2:32" ht="15.75" customHeight="1">
      <c r="B1" s="645" t="s">
        <v>317</v>
      </c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6" t="s">
        <v>318</v>
      </c>
      <c r="AE1" s="646"/>
      <c r="AF1" s="646"/>
    </row>
    <row r="2" spans="2:32" ht="15.75" customHeight="1"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6"/>
      <c r="AE2" s="646"/>
      <c r="AF2" s="646"/>
    </row>
    <row r="3" spans="2:32" ht="27" customHeight="1"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6"/>
      <c r="AE3" s="646"/>
      <c r="AF3" s="646"/>
    </row>
    <row r="4" spans="2:32" ht="18.75">
      <c r="B4" s="647" t="s">
        <v>319</v>
      </c>
      <c r="C4" s="647"/>
      <c r="D4" s="647"/>
      <c r="E4" s="160"/>
      <c r="F4" s="160"/>
      <c r="G4" s="160"/>
      <c r="H4" s="160"/>
      <c r="P4" s="162"/>
      <c r="Q4" s="162"/>
      <c r="R4" s="162"/>
      <c r="S4" s="162"/>
      <c r="AD4" s="646"/>
      <c r="AE4" s="646"/>
      <c r="AF4" s="646"/>
    </row>
    <row r="5" spans="1:31" ht="69" customHeight="1">
      <c r="A5" s="142"/>
      <c r="B5" s="140" t="s">
        <v>229</v>
      </c>
      <c r="C5" s="146" t="s">
        <v>320</v>
      </c>
      <c r="D5" s="648" t="s">
        <v>321</v>
      </c>
      <c r="E5" s="650" t="s">
        <v>322</v>
      </c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1" t="s">
        <v>323</v>
      </c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164" t="s">
        <v>324</v>
      </c>
      <c r="AB5" s="141" t="s">
        <v>325</v>
      </c>
      <c r="AC5" s="141" t="s">
        <v>326</v>
      </c>
      <c r="AD5" s="165"/>
      <c r="AE5" s="165"/>
    </row>
    <row r="6" spans="1:31" ht="18.75">
      <c r="A6" s="144"/>
      <c r="B6" s="166" t="s">
        <v>234</v>
      </c>
      <c r="C6" s="167">
        <f>C8+C84</f>
        <v>5341</v>
      </c>
      <c r="D6" s="649"/>
      <c r="E6" s="168" t="s">
        <v>327</v>
      </c>
      <c r="F6" s="168" t="s">
        <v>328</v>
      </c>
      <c r="G6" s="168" t="s">
        <v>329</v>
      </c>
      <c r="H6" s="139"/>
      <c r="I6" s="169"/>
      <c r="J6" s="169"/>
      <c r="K6" s="169"/>
      <c r="P6" s="170" t="s">
        <v>327</v>
      </c>
      <c r="Q6" s="170" t="s">
        <v>328</v>
      </c>
      <c r="R6" s="170" t="s">
        <v>329</v>
      </c>
      <c r="T6" s="171"/>
      <c r="U6" s="171"/>
      <c r="V6" s="171"/>
      <c r="AA6" s="172">
        <f>AA8+AA84</f>
        <v>1006830678</v>
      </c>
      <c r="AB6" s="173">
        <f>'[1]из округа'!H27*1000</f>
        <v>941896000</v>
      </c>
      <c r="AC6" s="174">
        <f>AA6-AB6</f>
        <v>64934678</v>
      </c>
      <c r="AD6" s="175">
        <f>AB6/AA6</f>
        <v>0.935505860698456</v>
      </c>
      <c r="AE6" s="176"/>
    </row>
    <row r="7" spans="1:27" ht="18.75">
      <c r="A7" s="144"/>
      <c r="B7" s="644" t="s">
        <v>235</v>
      </c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AA7" s="177"/>
    </row>
    <row r="8" spans="1:28" ht="15.75">
      <c r="A8" s="144"/>
      <c r="B8" s="178" t="s">
        <v>236</v>
      </c>
      <c r="C8" s="179">
        <f>C9+C10+C32+C55+C78+C79+C80</f>
        <v>2920</v>
      </c>
      <c r="D8" s="180"/>
      <c r="E8" s="181">
        <f>E9+E10+E32+E55+E78+E79+E80</f>
        <v>1084</v>
      </c>
      <c r="F8" s="181">
        <f>F9+F10+F32+F55+F78+F79+F80</f>
        <v>918</v>
      </c>
      <c r="G8" s="181">
        <f>G9+G10+G32+G55+G78+G79+G80</f>
        <v>918</v>
      </c>
      <c r="H8" s="182"/>
      <c r="P8" s="183">
        <f>P9+P10+P32+P55+P78+P79+P80</f>
        <v>134086616</v>
      </c>
      <c r="Q8" s="183">
        <f>Q9+Q10+Q32+Q55+Q78+Q79+Q80</f>
        <v>120160365</v>
      </c>
      <c r="R8" s="183">
        <f>R9+R10+R32+R55+R78+R79+R80</f>
        <v>118335641</v>
      </c>
      <c r="AA8" s="184">
        <f>SUM(P8:Z8)</f>
        <v>372582622</v>
      </c>
      <c r="AB8" s="185"/>
    </row>
    <row r="9" spans="1:251" ht="47.25">
      <c r="A9" s="147">
        <v>1</v>
      </c>
      <c r="B9" s="148" t="s">
        <v>237</v>
      </c>
      <c r="C9" s="145"/>
      <c r="D9" s="186"/>
      <c r="E9" s="187"/>
      <c r="F9" s="187"/>
      <c r="G9" s="187"/>
      <c r="H9" s="151"/>
      <c r="I9" s="151"/>
      <c r="J9" s="188"/>
      <c r="K9" s="188"/>
      <c r="L9" s="188"/>
      <c r="M9" s="188"/>
      <c r="N9" s="188"/>
      <c r="O9" s="188"/>
      <c r="P9" s="183"/>
      <c r="Q9" s="183"/>
      <c r="R9" s="183"/>
      <c r="S9" s="189"/>
      <c r="T9" s="189"/>
      <c r="U9" s="189"/>
      <c r="V9" s="189"/>
      <c r="W9" s="189"/>
      <c r="X9" s="189"/>
      <c r="Y9" s="189"/>
      <c r="Z9" s="189"/>
      <c r="AA9" s="184">
        <f aca="true" t="shared" si="0" ref="AA9:AA72">SUM(P9:Z9)</f>
        <v>0</v>
      </c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</row>
    <row r="10" spans="1:251" ht="15.75">
      <c r="A10" s="147">
        <v>2</v>
      </c>
      <c r="B10" s="148" t="s">
        <v>225</v>
      </c>
      <c r="C10" s="145">
        <f>SUM(C11:C31)</f>
        <v>1251</v>
      </c>
      <c r="D10" s="186"/>
      <c r="E10" s="187">
        <f>SUM(E11:E31)</f>
        <v>454</v>
      </c>
      <c r="F10" s="187">
        <f>SUM(F11:F31)</f>
        <v>407</v>
      </c>
      <c r="G10" s="187">
        <f>SUM(G11:G31)</f>
        <v>390</v>
      </c>
      <c r="H10" s="151"/>
      <c r="I10" s="151"/>
      <c r="J10" s="188"/>
      <c r="K10" s="188"/>
      <c r="L10" s="188"/>
      <c r="M10" s="188"/>
      <c r="N10" s="188"/>
      <c r="O10" s="188"/>
      <c r="P10" s="183">
        <f>SUM(P11:P31)</f>
        <v>48819343</v>
      </c>
      <c r="Q10" s="183">
        <f>SUM(Q11:Q31)</f>
        <v>44325040</v>
      </c>
      <c r="R10" s="183">
        <f>SUM(R11:R31)</f>
        <v>42144260</v>
      </c>
      <c r="S10" s="189"/>
      <c r="T10" s="189"/>
      <c r="U10" s="189"/>
      <c r="V10" s="189"/>
      <c r="W10" s="189"/>
      <c r="X10" s="189"/>
      <c r="Y10" s="189"/>
      <c r="Z10" s="189"/>
      <c r="AA10" s="184">
        <f>SUM(P10:Z10)</f>
        <v>135288643</v>
      </c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</row>
    <row r="11" spans="1:27" ht="50.25" customHeight="1">
      <c r="A11" s="656"/>
      <c r="B11" s="190" t="s">
        <v>238</v>
      </c>
      <c r="C11" s="145">
        <f>SUM(E11:G11)</f>
        <v>1215</v>
      </c>
      <c r="D11" s="191">
        <v>107276</v>
      </c>
      <c r="E11" s="187">
        <v>447</v>
      </c>
      <c r="F11" s="187">
        <v>389</v>
      </c>
      <c r="G11" s="187">
        <v>379</v>
      </c>
      <c r="H11" s="139"/>
      <c r="P11" s="183">
        <f>$D$11*E11</f>
        <v>47952372</v>
      </c>
      <c r="Q11" s="183">
        <f>$D$11*F11</f>
        <v>41730364</v>
      </c>
      <c r="R11" s="183">
        <f>$D$11*G11</f>
        <v>40657604</v>
      </c>
      <c r="AA11" s="184">
        <f>SUM(P11:Z11)</f>
        <v>130340340</v>
      </c>
    </row>
    <row r="12" spans="1:27" ht="48">
      <c r="A12" s="657"/>
      <c r="B12" s="192" t="s">
        <v>239</v>
      </c>
      <c r="C12" s="145"/>
      <c r="D12" s="186"/>
      <c r="E12" s="187"/>
      <c r="F12" s="187"/>
      <c r="G12" s="187"/>
      <c r="H12" s="139"/>
      <c r="P12" s="183"/>
      <c r="Q12" s="183"/>
      <c r="R12" s="183"/>
      <c r="AA12" s="184">
        <f t="shared" si="0"/>
        <v>0</v>
      </c>
    </row>
    <row r="13" spans="1:27" ht="48">
      <c r="A13" s="657"/>
      <c r="B13" s="192" t="s">
        <v>240</v>
      </c>
      <c r="C13" s="145"/>
      <c r="D13" s="186"/>
      <c r="E13" s="187"/>
      <c r="F13" s="187"/>
      <c r="G13" s="187"/>
      <c r="H13" s="139"/>
      <c r="P13" s="183"/>
      <c r="Q13" s="183"/>
      <c r="R13" s="183"/>
      <c r="AA13" s="184">
        <f t="shared" si="0"/>
        <v>0</v>
      </c>
    </row>
    <row r="14" spans="1:27" ht="48">
      <c r="A14" s="657"/>
      <c r="B14" s="192" t="s">
        <v>241</v>
      </c>
      <c r="C14" s="145"/>
      <c r="D14" s="186"/>
      <c r="E14" s="187"/>
      <c r="F14" s="187"/>
      <c r="G14" s="187"/>
      <c r="H14" s="139"/>
      <c r="P14" s="183"/>
      <c r="Q14" s="183"/>
      <c r="R14" s="183"/>
      <c r="AA14" s="184">
        <f t="shared" si="0"/>
        <v>0</v>
      </c>
    </row>
    <row r="15" spans="1:27" ht="60">
      <c r="A15" s="657"/>
      <c r="B15" s="192" t="s">
        <v>242</v>
      </c>
      <c r="C15" s="145"/>
      <c r="D15" s="186"/>
      <c r="E15" s="187"/>
      <c r="F15" s="187"/>
      <c r="G15" s="187"/>
      <c r="H15" s="139"/>
      <c r="P15" s="183"/>
      <c r="Q15" s="183"/>
      <c r="R15" s="183"/>
      <c r="AA15" s="184">
        <f t="shared" si="0"/>
        <v>0</v>
      </c>
    </row>
    <row r="16" spans="1:27" ht="60">
      <c r="A16" s="657"/>
      <c r="B16" s="192" t="s">
        <v>243</v>
      </c>
      <c r="C16" s="145"/>
      <c r="D16" s="186"/>
      <c r="E16" s="187"/>
      <c r="F16" s="187"/>
      <c r="G16" s="187"/>
      <c r="H16" s="139"/>
      <c r="P16" s="183"/>
      <c r="Q16" s="183"/>
      <c r="R16" s="183"/>
      <c r="AA16" s="184">
        <f t="shared" si="0"/>
        <v>0</v>
      </c>
    </row>
    <row r="17" spans="1:27" ht="48">
      <c r="A17" s="657"/>
      <c r="B17" s="192" t="s">
        <v>244</v>
      </c>
      <c r="C17" s="145"/>
      <c r="D17" s="186"/>
      <c r="E17" s="187"/>
      <c r="F17" s="187"/>
      <c r="G17" s="187"/>
      <c r="H17" s="139"/>
      <c r="P17" s="183"/>
      <c r="Q17" s="183"/>
      <c r="R17" s="183"/>
      <c r="AA17" s="184">
        <f t="shared" si="0"/>
        <v>0</v>
      </c>
    </row>
    <row r="18" spans="1:27" ht="48">
      <c r="A18" s="657"/>
      <c r="B18" s="192" t="s">
        <v>245</v>
      </c>
      <c r="C18" s="145"/>
      <c r="D18" s="186"/>
      <c r="E18" s="187"/>
      <c r="F18" s="187"/>
      <c r="G18" s="187"/>
      <c r="H18" s="139"/>
      <c r="P18" s="183"/>
      <c r="Q18" s="183"/>
      <c r="R18" s="183"/>
      <c r="AA18" s="184">
        <f t="shared" si="0"/>
        <v>0</v>
      </c>
    </row>
    <row r="19" spans="1:27" ht="48">
      <c r="A19" s="657"/>
      <c r="B19" s="192" t="s">
        <v>246</v>
      </c>
      <c r="C19" s="145"/>
      <c r="D19" s="186"/>
      <c r="E19" s="187"/>
      <c r="F19" s="187"/>
      <c r="G19" s="187"/>
      <c r="H19" s="139"/>
      <c r="P19" s="183"/>
      <c r="Q19" s="183"/>
      <c r="R19" s="183"/>
      <c r="AA19" s="184">
        <f t="shared" si="0"/>
        <v>0</v>
      </c>
    </row>
    <row r="20" spans="1:27" ht="48">
      <c r="A20" s="657"/>
      <c r="B20" s="192" t="s">
        <v>247</v>
      </c>
      <c r="C20" s="145"/>
      <c r="D20" s="186"/>
      <c r="E20" s="187"/>
      <c r="F20" s="187"/>
      <c r="G20" s="187"/>
      <c r="H20" s="139"/>
      <c r="P20" s="183"/>
      <c r="Q20" s="183"/>
      <c r="R20" s="183"/>
      <c r="AA20" s="184">
        <f t="shared" si="0"/>
        <v>0</v>
      </c>
    </row>
    <row r="21" spans="1:27" ht="87" customHeight="1">
      <c r="A21" s="657"/>
      <c r="B21" s="193" t="s">
        <v>330</v>
      </c>
      <c r="C21" s="145">
        <f>SUM(E21:G21)</f>
        <v>1</v>
      </c>
      <c r="D21" s="191">
        <v>240629</v>
      </c>
      <c r="E21" s="187"/>
      <c r="F21" s="187">
        <v>1</v>
      </c>
      <c r="G21" s="187"/>
      <c r="H21" s="139"/>
      <c r="P21" s="183"/>
      <c r="Q21" s="183">
        <f>F21*D21</f>
        <v>240629</v>
      </c>
      <c r="R21" s="183"/>
      <c r="AA21" s="184">
        <f t="shared" si="0"/>
        <v>240629</v>
      </c>
    </row>
    <row r="22" spans="1:27" ht="94.5">
      <c r="A22" s="657"/>
      <c r="B22" s="193" t="s">
        <v>331</v>
      </c>
      <c r="C22" s="145">
        <f>SUM(E22:G22)</f>
        <v>3</v>
      </c>
      <c r="D22" s="191">
        <v>248126</v>
      </c>
      <c r="E22" s="187"/>
      <c r="F22" s="187">
        <v>2</v>
      </c>
      <c r="G22" s="187">
        <v>1</v>
      </c>
      <c r="H22" s="139"/>
      <c r="P22" s="183"/>
      <c r="Q22" s="183">
        <f>F22*D22</f>
        <v>496252</v>
      </c>
      <c r="R22" s="183">
        <f>D22*G22</f>
        <v>248126</v>
      </c>
      <c r="AA22" s="184">
        <f t="shared" si="0"/>
        <v>744378</v>
      </c>
    </row>
    <row r="23" spans="1:27" ht="63.75">
      <c r="A23" s="657"/>
      <c r="B23" s="153" t="s">
        <v>250</v>
      </c>
      <c r="C23" s="145"/>
      <c r="D23" s="186"/>
      <c r="E23" s="187"/>
      <c r="F23" s="187"/>
      <c r="G23" s="187"/>
      <c r="H23" s="139"/>
      <c r="P23" s="183"/>
      <c r="Q23" s="183"/>
      <c r="R23" s="183"/>
      <c r="AA23" s="184">
        <f t="shared" si="0"/>
        <v>0</v>
      </c>
    </row>
    <row r="24" spans="1:27" ht="94.5">
      <c r="A24" s="657"/>
      <c r="B24" s="193" t="s">
        <v>332</v>
      </c>
      <c r="C24" s="145">
        <f>SUM(E24:G24)</f>
        <v>32</v>
      </c>
      <c r="D24" s="191">
        <v>123853</v>
      </c>
      <c r="E24" s="187">
        <v>7</v>
      </c>
      <c r="F24" s="187">
        <v>15</v>
      </c>
      <c r="G24" s="187">
        <v>10</v>
      </c>
      <c r="H24" s="139"/>
      <c r="P24" s="183">
        <f>$D$24*E24</f>
        <v>866971</v>
      </c>
      <c r="Q24" s="183">
        <f>$D$24*F24</f>
        <v>1857795</v>
      </c>
      <c r="R24" s="183">
        <f>$D$24*G24</f>
        <v>1238530</v>
      </c>
      <c r="AA24" s="184">
        <f t="shared" si="0"/>
        <v>3963296</v>
      </c>
    </row>
    <row r="25" spans="1:27" ht="63.75">
      <c r="A25" s="657"/>
      <c r="B25" s="153" t="s">
        <v>252</v>
      </c>
      <c r="C25" s="145"/>
      <c r="D25" s="186"/>
      <c r="E25" s="187"/>
      <c r="F25" s="187"/>
      <c r="G25" s="187"/>
      <c r="H25" s="139"/>
      <c r="P25" s="183"/>
      <c r="Q25" s="183"/>
      <c r="R25" s="183"/>
      <c r="AA25" s="184">
        <f t="shared" si="0"/>
        <v>0</v>
      </c>
    </row>
    <row r="26" spans="1:27" ht="63.75">
      <c r="A26" s="657"/>
      <c r="B26" s="153" t="s">
        <v>253</v>
      </c>
      <c r="C26" s="145"/>
      <c r="D26" s="186"/>
      <c r="E26" s="187"/>
      <c r="F26" s="187"/>
      <c r="G26" s="187"/>
      <c r="H26" s="139"/>
      <c r="P26" s="183"/>
      <c r="Q26" s="183"/>
      <c r="R26" s="183"/>
      <c r="AA26" s="184">
        <f t="shared" si="0"/>
        <v>0</v>
      </c>
    </row>
    <row r="27" spans="1:27" ht="51">
      <c r="A27" s="657"/>
      <c r="B27" s="153" t="s">
        <v>254</v>
      </c>
      <c r="C27" s="145"/>
      <c r="D27" s="186"/>
      <c r="E27" s="187"/>
      <c r="F27" s="187"/>
      <c r="G27" s="187"/>
      <c r="H27" s="139"/>
      <c r="P27" s="183"/>
      <c r="Q27" s="183"/>
      <c r="R27" s="183"/>
      <c r="AA27" s="184">
        <f t="shared" si="0"/>
        <v>0</v>
      </c>
    </row>
    <row r="28" spans="1:27" ht="51">
      <c r="A28" s="657"/>
      <c r="B28" s="153" t="s">
        <v>255</v>
      </c>
      <c r="C28" s="145"/>
      <c r="D28" s="186"/>
      <c r="E28" s="187"/>
      <c r="F28" s="187"/>
      <c r="G28" s="187"/>
      <c r="H28" s="139"/>
      <c r="P28" s="183"/>
      <c r="Q28" s="183"/>
      <c r="R28" s="183"/>
      <c r="AA28" s="184">
        <f t="shared" si="0"/>
        <v>0</v>
      </c>
    </row>
    <row r="29" spans="1:27" ht="51">
      <c r="A29" s="657"/>
      <c r="B29" s="153" t="s">
        <v>256</v>
      </c>
      <c r="C29" s="145"/>
      <c r="D29" s="186"/>
      <c r="E29" s="187"/>
      <c r="F29" s="187"/>
      <c r="G29" s="187"/>
      <c r="H29" s="139"/>
      <c r="P29" s="183"/>
      <c r="Q29" s="183"/>
      <c r="R29" s="183"/>
      <c r="AA29" s="184">
        <f t="shared" si="0"/>
        <v>0</v>
      </c>
    </row>
    <row r="30" spans="1:27" ht="51">
      <c r="A30" s="657"/>
      <c r="B30" s="153" t="s">
        <v>257</v>
      </c>
      <c r="C30" s="145"/>
      <c r="D30" s="186"/>
      <c r="E30" s="187"/>
      <c r="F30" s="187"/>
      <c r="G30" s="187"/>
      <c r="H30" s="139"/>
      <c r="P30" s="183"/>
      <c r="Q30" s="183"/>
      <c r="R30" s="183"/>
      <c r="AA30" s="184">
        <f t="shared" si="0"/>
        <v>0</v>
      </c>
    </row>
    <row r="31" spans="1:27" ht="51">
      <c r="A31" s="658"/>
      <c r="B31" s="153" t="s">
        <v>258</v>
      </c>
      <c r="C31" s="145"/>
      <c r="D31" s="186"/>
      <c r="E31" s="187"/>
      <c r="F31" s="187"/>
      <c r="G31" s="187"/>
      <c r="H31" s="139"/>
      <c r="P31" s="183"/>
      <c r="Q31" s="183"/>
      <c r="R31" s="183"/>
      <c r="AA31" s="184">
        <f t="shared" si="0"/>
        <v>0</v>
      </c>
    </row>
    <row r="32" spans="1:251" ht="15.75">
      <c r="A32" s="147">
        <v>3</v>
      </c>
      <c r="B32" s="154" t="s">
        <v>227</v>
      </c>
      <c r="C32" s="145">
        <f>SUM(C33:C54)</f>
        <v>1334</v>
      </c>
      <c r="D32" s="191"/>
      <c r="E32" s="187">
        <f>SUM(E33:E54)</f>
        <v>497</v>
      </c>
      <c r="F32" s="187">
        <f>SUM(F33:F54)</f>
        <v>404</v>
      </c>
      <c r="G32" s="187">
        <f>SUM(G33:G54)</f>
        <v>433</v>
      </c>
      <c r="H32" s="151"/>
      <c r="I32" s="151"/>
      <c r="J32" s="188"/>
      <c r="K32" s="188"/>
      <c r="L32" s="188"/>
      <c r="M32" s="188"/>
      <c r="N32" s="188"/>
      <c r="O32" s="188"/>
      <c r="P32" s="183">
        <f>SUM(P33:P54)</f>
        <v>60057144</v>
      </c>
      <c r="Q32" s="183">
        <f>SUM(Q33:Q54)</f>
        <v>48594845</v>
      </c>
      <c r="R32" s="183">
        <f>SUM(R33:R54)</f>
        <v>52237289</v>
      </c>
      <c r="S32" s="189"/>
      <c r="T32" s="189"/>
      <c r="U32" s="189"/>
      <c r="V32" s="189"/>
      <c r="W32" s="189"/>
      <c r="X32" s="189"/>
      <c r="Y32" s="189"/>
      <c r="Z32" s="189"/>
      <c r="AA32" s="184">
        <f t="shared" si="0"/>
        <v>160889278</v>
      </c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</row>
    <row r="33" spans="1:27" ht="63">
      <c r="A33" s="656"/>
      <c r="B33" s="193" t="s">
        <v>259</v>
      </c>
      <c r="C33" s="145">
        <f>SUM(E33:G33)</f>
        <v>1161</v>
      </c>
      <c r="D33" s="191">
        <v>119946</v>
      </c>
      <c r="E33" s="187">
        <v>376</v>
      </c>
      <c r="F33" s="187">
        <v>389</v>
      </c>
      <c r="G33" s="187">
        <v>396</v>
      </c>
      <c r="H33" s="139"/>
      <c r="P33" s="183">
        <f>$D$33*E33</f>
        <v>45099696</v>
      </c>
      <c r="Q33" s="183">
        <f>$D$33*F33</f>
        <v>46658994</v>
      </c>
      <c r="R33" s="183">
        <f>$D$33*G33</f>
        <v>47498616</v>
      </c>
      <c r="AA33" s="184">
        <f t="shared" si="0"/>
        <v>139257306</v>
      </c>
    </row>
    <row r="34" spans="1:27" ht="78.75">
      <c r="A34" s="657"/>
      <c r="B34" s="193" t="s">
        <v>260</v>
      </c>
      <c r="C34" s="145">
        <f>SUM(E34:G34)</f>
        <v>83</v>
      </c>
      <c r="D34" s="191">
        <v>122566</v>
      </c>
      <c r="E34" s="187">
        <v>83</v>
      </c>
      <c r="F34" s="187"/>
      <c r="G34" s="187"/>
      <c r="H34" s="139"/>
      <c r="P34" s="183">
        <f>D34*E34</f>
        <v>10172978</v>
      </c>
      <c r="Q34" s="183"/>
      <c r="R34" s="183"/>
      <c r="AA34" s="184">
        <f t="shared" si="0"/>
        <v>10172978</v>
      </c>
    </row>
    <row r="35" spans="1:27" ht="51">
      <c r="A35" s="657"/>
      <c r="B35" s="153" t="s">
        <v>261</v>
      </c>
      <c r="C35" s="145"/>
      <c r="D35" s="186"/>
      <c r="E35" s="187"/>
      <c r="F35" s="187"/>
      <c r="G35" s="187"/>
      <c r="H35" s="139"/>
      <c r="P35" s="183"/>
      <c r="Q35" s="183"/>
      <c r="R35" s="183"/>
      <c r="AA35" s="184">
        <f t="shared" si="0"/>
        <v>0</v>
      </c>
    </row>
    <row r="36" spans="1:27" ht="51">
      <c r="A36" s="657"/>
      <c r="B36" s="153" t="s">
        <v>262</v>
      </c>
      <c r="C36" s="145"/>
      <c r="D36" s="186"/>
      <c r="E36" s="187"/>
      <c r="F36" s="187"/>
      <c r="G36" s="187"/>
      <c r="H36" s="139"/>
      <c r="P36" s="183"/>
      <c r="Q36" s="183"/>
      <c r="R36" s="183"/>
      <c r="AA36" s="184">
        <f t="shared" si="0"/>
        <v>0</v>
      </c>
    </row>
    <row r="37" spans="1:27" ht="63.75">
      <c r="A37" s="657"/>
      <c r="B37" s="153" t="s">
        <v>263</v>
      </c>
      <c r="C37" s="194">
        <f>SUM(E37:G37)</f>
        <v>1</v>
      </c>
      <c r="D37" s="191">
        <v>201909</v>
      </c>
      <c r="E37" s="187">
        <v>1</v>
      </c>
      <c r="F37" s="187"/>
      <c r="G37" s="195"/>
      <c r="H37" s="139"/>
      <c r="P37" s="183">
        <f>D37*E37</f>
        <v>201909</v>
      </c>
      <c r="Q37" s="183"/>
      <c r="R37" s="183">
        <f>D37*G37</f>
        <v>0</v>
      </c>
      <c r="AA37" s="184">
        <f t="shared" si="0"/>
        <v>201909</v>
      </c>
    </row>
    <row r="38" spans="1:27" ht="63.75">
      <c r="A38" s="657"/>
      <c r="B38" s="153" t="s">
        <v>264</v>
      </c>
      <c r="C38" s="145"/>
      <c r="D38" s="186"/>
      <c r="E38" s="187"/>
      <c r="F38" s="187"/>
      <c r="G38" s="187"/>
      <c r="H38" s="139"/>
      <c r="P38" s="183"/>
      <c r="Q38" s="183"/>
      <c r="R38" s="183"/>
      <c r="AA38" s="184">
        <f t="shared" si="0"/>
        <v>0</v>
      </c>
    </row>
    <row r="39" spans="1:27" ht="51">
      <c r="A39" s="657"/>
      <c r="B39" s="153" t="s">
        <v>265</v>
      </c>
      <c r="C39" s="145"/>
      <c r="D39" s="186"/>
      <c r="E39" s="187"/>
      <c r="F39" s="187"/>
      <c r="G39" s="187"/>
      <c r="H39" s="139"/>
      <c r="P39" s="183"/>
      <c r="Q39" s="183"/>
      <c r="R39" s="183"/>
      <c r="AA39" s="184">
        <f t="shared" si="0"/>
        <v>0</v>
      </c>
    </row>
    <row r="40" spans="1:27" ht="51">
      <c r="A40" s="657"/>
      <c r="B40" s="153" t="s">
        <v>266</v>
      </c>
      <c r="C40" s="145"/>
      <c r="D40" s="186"/>
      <c r="E40" s="187"/>
      <c r="F40" s="187"/>
      <c r="G40" s="187"/>
      <c r="H40" s="139"/>
      <c r="P40" s="183"/>
      <c r="Q40" s="183"/>
      <c r="R40" s="183"/>
      <c r="AA40" s="184">
        <f t="shared" si="0"/>
        <v>0</v>
      </c>
    </row>
    <row r="41" spans="1:27" ht="81" customHeight="1">
      <c r="A41" s="657"/>
      <c r="B41" s="193" t="s">
        <v>267</v>
      </c>
      <c r="C41" s="145">
        <f>SUM(E41:G41)</f>
        <v>3</v>
      </c>
      <c r="D41" s="191">
        <v>201909</v>
      </c>
      <c r="E41" s="187"/>
      <c r="F41" s="187">
        <v>1</v>
      </c>
      <c r="G41" s="187">
        <v>2</v>
      </c>
      <c r="H41" s="139"/>
      <c r="P41" s="183"/>
      <c r="Q41" s="183">
        <f>D41*F41</f>
        <v>201909</v>
      </c>
      <c r="R41" s="183">
        <f>D41*G41</f>
        <v>403818</v>
      </c>
      <c r="AA41" s="184">
        <f t="shared" si="0"/>
        <v>605727</v>
      </c>
    </row>
    <row r="42" spans="1:27" ht="51">
      <c r="A42" s="657"/>
      <c r="B42" s="153" t="s">
        <v>268</v>
      </c>
      <c r="C42" s="145"/>
      <c r="D42" s="186"/>
      <c r="E42" s="187"/>
      <c r="F42" s="187"/>
      <c r="G42" s="187"/>
      <c r="H42" s="139"/>
      <c r="P42" s="183"/>
      <c r="Q42" s="183"/>
      <c r="R42" s="183"/>
      <c r="AA42" s="184">
        <f t="shared" si="0"/>
        <v>0</v>
      </c>
    </row>
    <row r="43" spans="1:27" ht="63.75">
      <c r="A43" s="657"/>
      <c r="B43" s="153" t="s">
        <v>269</v>
      </c>
      <c r="C43" s="145"/>
      <c r="D43" s="186"/>
      <c r="E43" s="187"/>
      <c r="F43" s="187"/>
      <c r="G43" s="187"/>
      <c r="H43" s="139"/>
      <c r="P43" s="183"/>
      <c r="Q43" s="183"/>
      <c r="R43" s="183"/>
      <c r="AA43" s="184">
        <f t="shared" si="0"/>
        <v>0</v>
      </c>
    </row>
    <row r="44" spans="1:27" ht="63.75">
      <c r="A44" s="657"/>
      <c r="B44" s="153" t="s">
        <v>270</v>
      </c>
      <c r="C44" s="145"/>
      <c r="D44" s="186"/>
      <c r="E44" s="187"/>
      <c r="F44" s="187"/>
      <c r="G44" s="187"/>
      <c r="H44" s="139"/>
      <c r="P44" s="183"/>
      <c r="Q44" s="183"/>
      <c r="R44" s="183"/>
      <c r="AA44" s="184">
        <f t="shared" si="0"/>
        <v>0</v>
      </c>
    </row>
    <row r="45" spans="1:27" ht="63.75">
      <c r="A45" s="657"/>
      <c r="B45" s="153" t="s">
        <v>271</v>
      </c>
      <c r="C45" s="145"/>
      <c r="D45" s="186"/>
      <c r="E45" s="187"/>
      <c r="F45" s="187"/>
      <c r="G45" s="187"/>
      <c r="H45" s="139"/>
      <c r="P45" s="183"/>
      <c r="Q45" s="183"/>
      <c r="R45" s="183"/>
      <c r="AA45" s="184">
        <f t="shared" si="0"/>
        <v>0</v>
      </c>
    </row>
    <row r="46" spans="1:27" ht="80.25" customHeight="1">
      <c r="A46" s="657"/>
      <c r="B46" s="193" t="s">
        <v>272</v>
      </c>
      <c r="C46" s="194">
        <f>SUM(E46:G46)</f>
        <v>86</v>
      </c>
      <c r="D46" s="191">
        <v>123853</v>
      </c>
      <c r="E46" s="195">
        <v>37</v>
      </c>
      <c r="F46" s="187">
        <v>14</v>
      </c>
      <c r="G46" s="187">
        <v>35</v>
      </c>
      <c r="H46" s="139"/>
      <c r="P46" s="183">
        <f>$D$46*E46</f>
        <v>4582561</v>
      </c>
      <c r="Q46" s="183">
        <f>$D$46*F46</f>
        <v>1733942</v>
      </c>
      <c r="R46" s="183">
        <f>$D$46*G46</f>
        <v>4334855</v>
      </c>
      <c r="AA46" s="184">
        <f t="shared" si="0"/>
        <v>10651358</v>
      </c>
    </row>
    <row r="47" spans="1:27" ht="63.75">
      <c r="A47" s="657"/>
      <c r="B47" s="153" t="s">
        <v>273</v>
      </c>
      <c r="C47" s="145"/>
      <c r="D47" s="186"/>
      <c r="E47" s="187"/>
      <c r="F47" s="187"/>
      <c r="G47" s="187"/>
      <c r="H47" s="139"/>
      <c r="P47" s="183"/>
      <c r="Q47" s="183"/>
      <c r="R47" s="183"/>
      <c r="AA47" s="184">
        <f t="shared" si="0"/>
        <v>0</v>
      </c>
    </row>
    <row r="48" spans="1:27" ht="63.75">
      <c r="A48" s="657"/>
      <c r="B48" s="153" t="s">
        <v>274</v>
      </c>
      <c r="C48" s="145"/>
      <c r="D48" s="186"/>
      <c r="E48" s="187"/>
      <c r="F48" s="187"/>
      <c r="G48" s="187"/>
      <c r="H48" s="139"/>
      <c r="P48" s="183"/>
      <c r="Q48" s="183"/>
      <c r="R48" s="183"/>
      <c r="AA48" s="184">
        <f t="shared" si="0"/>
        <v>0</v>
      </c>
    </row>
    <row r="49" spans="1:27" ht="51">
      <c r="A49" s="657"/>
      <c r="B49" s="153" t="s">
        <v>275</v>
      </c>
      <c r="C49" s="145"/>
      <c r="D49" s="186"/>
      <c r="E49" s="187"/>
      <c r="F49" s="187"/>
      <c r="G49" s="187"/>
      <c r="H49" s="139"/>
      <c r="P49" s="183"/>
      <c r="Q49" s="183"/>
      <c r="R49" s="183"/>
      <c r="AA49" s="184">
        <f t="shared" si="0"/>
        <v>0</v>
      </c>
    </row>
    <row r="50" spans="1:27" ht="51">
      <c r="A50" s="657"/>
      <c r="B50" s="153" t="s">
        <v>276</v>
      </c>
      <c r="C50" s="145"/>
      <c r="D50" s="186"/>
      <c r="E50" s="187"/>
      <c r="F50" s="187"/>
      <c r="G50" s="187"/>
      <c r="H50" s="139"/>
      <c r="P50" s="183"/>
      <c r="Q50" s="183"/>
      <c r="R50" s="183"/>
      <c r="AA50" s="184">
        <f t="shared" si="0"/>
        <v>0</v>
      </c>
    </row>
    <row r="51" spans="1:27" ht="51">
      <c r="A51" s="657"/>
      <c r="B51" s="153" t="s">
        <v>277</v>
      </c>
      <c r="C51" s="145"/>
      <c r="D51" s="186"/>
      <c r="E51" s="187"/>
      <c r="F51" s="187"/>
      <c r="G51" s="187"/>
      <c r="H51" s="139"/>
      <c r="P51" s="183"/>
      <c r="Q51" s="183"/>
      <c r="R51" s="183"/>
      <c r="AA51" s="184">
        <f t="shared" si="0"/>
        <v>0</v>
      </c>
    </row>
    <row r="52" spans="1:27" ht="51">
      <c r="A52" s="657"/>
      <c r="B52" s="153" t="s">
        <v>278</v>
      </c>
      <c r="C52" s="145"/>
      <c r="D52" s="186"/>
      <c r="E52" s="187"/>
      <c r="F52" s="187"/>
      <c r="G52" s="187"/>
      <c r="H52" s="139"/>
      <c r="P52" s="183"/>
      <c r="Q52" s="183"/>
      <c r="R52" s="183"/>
      <c r="AA52" s="184">
        <f t="shared" si="0"/>
        <v>0</v>
      </c>
    </row>
    <row r="53" spans="1:27" ht="51">
      <c r="A53" s="657"/>
      <c r="B53" s="153" t="s">
        <v>279</v>
      </c>
      <c r="C53" s="145"/>
      <c r="D53" s="186"/>
      <c r="E53" s="187"/>
      <c r="F53" s="187"/>
      <c r="G53" s="187"/>
      <c r="H53" s="139"/>
      <c r="P53" s="183"/>
      <c r="Q53" s="183"/>
      <c r="R53" s="183"/>
      <c r="AA53" s="184">
        <f t="shared" si="0"/>
        <v>0</v>
      </c>
    </row>
    <row r="54" spans="1:27" ht="38.25">
      <c r="A54" s="658"/>
      <c r="B54" s="153" t="s">
        <v>280</v>
      </c>
      <c r="C54" s="145"/>
      <c r="D54" s="186"/>
      <c r="E54" s="187"/>
      <c r="F54" s="187"/>
      <c r="G54" s="187"/>
      <c r="H54" s="139"/>
      <c r="P54" s="183"/>
      <c r="Q54" s="183"/>
      <c r="R54" s="183"/>
      <c r="AA54" s="184">
        <f t="shared" si="0"/>
        <v>0</v>
      </c>
    </row>
    <row r="55" spans="1:251" ht="15.75">
      <c r="A55" s="147">
        <v>4</v>
      </c>
      <c r="B55" s="154" t="s">
        <v>226</v>
      </c>
      <c r="C55" s="194">
        <f>SUM(C56:C77)</f>
        <v>276</v>
      </c>
      <c r="D55" s="186"/>
      <c r="E55" s="187">
        <f>SUM(E56:E77)</f>
        <v>120</v>
      </c>
      <c r="F55" s="195">
        <f>SUM(F56:F77)</f>
        <v>83</v>
      </c>
      <c r="G55" s="187">
        <f>SUM(G56:G77)</f>
        <v>73</v>
      </c>
      <c r="H55" s="151"/>
      <c r="I55" s="151"/>
      <c r="J55" s="188"/>
      <c r="K55" s="188"/>
      <c r="L55" s="188"/>
      <c r="M55" s="188"/>
      <c r="N55" s="188"/>
      <c r="O55" s="188"/>
      <c r="P55" s="183">
        <f>SUM(P56:P77)</f>
        <v>15470880</v>
      </c>
      <c r="Q55" s="183">
        <f>SUM(Q56:Q77)</f>
        <v>10700692</v>
      </c>
      <c r="R55" s="183">
        <f>SUM(R56:R77)</f>
        <v>9632832</v>
      </c>
      <c r="S55" s="189"/>
      <c r="T55" s="189"/>
      <c r="U55" s="189"/>
      <c r="V55" s="189"/>
      <c r="W55" s="189"/>
      <c r="X55" s="189"/>
      <c r="Y55" s="189"/>
      <c r="Z55" s="189"/>
      <c r="AA55" s="184">
        <f t="shared" si="0"/>
        <v>35804404</v>
      </c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</row>
    <row r="56" spans="1:27" ht="54" customHeight="1">
      <c r="A56" s="656"/>
      <c r="B56" s="193" t="s">
        <v>281</v>
      </c>
      <c r="C56" s="194">
        <f>SUM(E56:G56)</f>
        <v>274</v>
      </c>
      <c r="D56" s="191">
        <v>128924</v>
      </c>
      <c r="E56" s="195">
        <v>120</v>
      </c>
      <c r="F56" s="195">
        <v>83</v>
      </c>
      <c r="G56" s="195">
        <v>71</v>
      </c>
      <c r="H56" s="139"/>
      <c r="P56" s="183">
        <f>$D$56*E56</f>
        <v>15470880</v>
      </c>
      <c r="Q56" s="183">
        <f>$D$56*F56</f>
        <v>10700692</v>
      </c>
      <c r="R56" s="183">
        <f>$D$56*G56</f>
        <v>9153604</v>
      </c>
      <c r="AA56" s="184">
        <f t="shared" si="0"/>
        <v>35325176</v>
      </c>
    </row>
    <row r="57" spans="1:27" ht="51">
      <c r="A57" s="657"/>
      <c r="B57" s="153" t="s">
        <v>282</v>
      </c>
      <c r="C57" s="145"/>
      <c r="D57" s="186"/>
      <c r="E57" s="187"/>
      <c r="F57" s="187"/>
      <c r="G57" s="187"/>
      <c r="H57" s="139"/>
      <c r="P57" s="183"/>
      <c r="Q57" s="183"/>
      <c r="R57" s="183"/>
      <c r="AA57" s="184">
        <f t="shared" si="0"/>
        <v>0</v>
      </c>
    </row>
    <row r="58" spans="1:27" ht="51">
      <c r="A58" s="657"/>
      <c r="B58" s="153" t="s">
        <v>283</v>
      </c>
      <c r="C58" s="145"/>
      <c r="D58" s="186"/>
      <c r="E58" s="187"/>
      <c r="F58" s="187"/>
      <c r="G58" s="187"/>
      <c r="H58" s="139"/>
      <c r="P58" s="183"/>
      <c r="Q58" s="183"/>
      <c r="R58" s="183"/>
      <c r="AA58" s="184">
        <f t="shared" si="0"/>
        <v>0</v>
      </c>
    </row>
    <row r="59" spans="1:27" ht="51">
      <c r="A59" s="657"/>
      <c r="B59" s="153" t="s">
        <v>284</v>
      </c>
      <c r="C59" s="145"/>
      <c r="D59" s="186"/>
      <c r="E59" s="187"/>
      <c r="F59" s="187"/>
      <c r="G59" s="187"/>
      <c r="H59" s="139"/>
      <c r="P59" s="183"/>
      <c r="Q59" s="183"/>
      <c r="R59" s="183"/>
      <c r="AA59" s="184">
        <f t="shared" si="0"/>
        <v>0</v>
      </c>
    </row>
    <row r="60" spans="1:27" ht="76.5" customHeight="1">
      <c r="A60" s="657"/>
      <c r="B60" s="196" t="s">
        <v>333</v>
      </c>
      <c r="C60" s="194">
        <f>SUM(E60:G60)</f>
        <v>1</v>
      </c>
      <c r="D60" s="191">
        <v>206518</v>
      </c>
      <c r="E60" s="187"/>
      <c r="F60" s="187"/>
      <c r="G60" s="187">
        <v>1</v>
      </c>
      <c r="H60" s="139"/>
      <c r="P60" s="183"/>
      <c r="Q60" s="183"/>
      <c r="R60" s="183">
        <f>D60*G60</f>
        <v>206518</v>
      </c>
      <c r="AA60" s="184">
        <f t="shared" si="0"/>
        <v>206518</v>
      </c>
    </row>
    <row r="61" spans="1:27" ht="63.75">
      <c r="A61" s="657"/>
      <c r="B61" s="153" t="s">
        <v>286</v>
      </c>
      <c r="C61" s="145"/>
      <c r="D61" s="186"/>
      <c r="E61" s="187"/>
      <c r="F61" s="187"/>
      <c r="G61" s="187"/>
      <c r="H61" s="139"/>
      <c r="P61" s="183"/>
      <c r="Q61" s="183"/>
      <c r="R61" s="183"/>
      <c r="AA61" s="184">
        <f t="shared" si="0"/>
        <v>0</v>
      </c>
    </row>
    <row r="62" spans="1:27" ht="51">
      <c r="A62" s="657"/>
      <c r="B62" s="153" t="s">
        <v>287</v>
      </c>
      <c r="C62" s="145"/>
      <c r="D62" s="186"/>
      <c r="E62" s="187"/>
      <c r="F62" s="187"/>
      <c r="G62" s="187"/>
      <c r="H62" s="139"/>
      <c r="P62" s="183"/>
      <c r="Q62" s="183"/>
      <c r="R62" s="183"/>
      <c r="AA62" s="184">
        <f t="shared" si="0"/>
        <v>0</v>
      </c>
    </row>
    <row r="63" spans="1:27" ht="51">
      <c r="A63" s="657"/>
      <c r="B63" s="153" t="s">
        <v>288</v>
      </c>
      <c r="C63" s="145"/>
      <c r="D63" s="186"/>
      <c r="E63" s="187"/>
      <c r="F63" s="187"/>
      <c r="G63" s="187"/>
      <c r="H63" s="139"/>
      <c r="P63" s="183"/>
      <c r="Q63" s="183"/>
      <c r="R63" s="183"/>
      <c r="AA63" s="184">
        <f t="shared" si="0"/>
        <v>0</v>
      </c>
    </row>
    <row r="64" spans="1:27" ht="51">
      <c r="A64" s="657"/>
      <c r="B64" s="153" t="s">
        <v>289</v>
      </c>
      <c r="C64" s="145"/>
      <c r="D64" s="186"/>
      <c r="E64" s="187"/>
      <c r="F64" s="187"/>
      <c r="G64" s="187"/>
      <c r="H64" s="139"/>
      <c r="P64" s="183"/>
      <c r="Q64" s="183"/>
      <c r="R64" s="183"/>
      <c r="AA64" s="184">
        <f t="shared" si="0"/>
        <v>0</v>
      </c>
    </row>
    <row r="65" spans="1:27" ht="51">
      <c r="A65" s="657"/>
      <c r="B65" s="153" t="s">
        <v>290</v>
      </c>
      <c r="C65" s="145"/>
      <c r="D65" s="186"/>
      <c r="E65" s="187"/>
      <c r="F65" s="187"/>
      <c r="G65" s="187"/>
      <c r="H65" s="139"/>
      <c r="P65" s="183"/>
      <c r="Q65" s="183"/>
      <c r="R65" s="183"/>
      <c r="AA65" s="184">
        <f t="shared" si="0"/>
        <v>0</v>
      </c>
    </row>
    <row r="66" spans="1:27" ht="63.75">
      <c r="A66" s="657"/>
      <c r="B66" s="153" t="s">
        <v>291</v>
      </c>
      <c r="C66" s="145"/>
      <c r="D66" s="186"/>
      <c r="E66" s="187"/>
      <c r="F66" s="187"/>
      <c r="G66" s="187"/>
      <c r="H66" s="139"/>
      <c r="P66" s="183"/>
      <c r="Q66" s="183"/>
      <c r="R66" s="183"/>
      <c r="AA66" s="184">
        <f t="shared" si="0"/>
        <v>0</v>
      </c>
    </row>
    <row r="67" spans="1:27" ht="90">
      <c r="A67" s="657"/>
      <c r="B67" s="196" t="s">
        <v>334</v>
      </c>
      <c r="C67" s="194">
        <f>SUM(E67:G67)</f>
        <v>1</v>
      </c>
      <c r="D67" s="191">
        <v>272710</v>
      </c>
      <c r="E67" s="197"/>
      <c r="F67" s="198"/>
      <c r="G67" s="198">
        <v>1</v>
      </c>
      <c r="H67" s="139"/>
      <c r="P67" s="199"/>
      <c r="Q67" s="199">
        <f>D67*F67</f>
        <v>0</v>
      </c>
      <c r="R67" s="199">
        <f>D67*G67</f>
        <v>272710</v>
      </c>
      <c r="AA67" s="184">
        <f t="shared" si="0"/>
        <v>272710</v>
      </c>
    </row>
    <row r="68" spans="1:27" ht="63.75">
      <c r="A68" s="657"/>
      <c r="B68" s="153" t="s">
        <v>293</v>
      </c>
      <c r="C68" s="156"/>
      <c r="D68" s="200"/>
      <c r="E68" s="201"/>
      <c r="F68" s="201"/>
      <c r="G68" s="201"/>
      <c r="H68" s="139"/>
      <c r="P68" s="202"/>
      <c r="Q68" s="202"/>
      <c r="R68" s="202"/>
      <c r="AA68" s="184">
        <f t="shared" si="0"/>
        <v>0</v>
      </c>
    </row>
    <row r="69" spans="1:27" ht="63.75">
      <c r="A69" s="657"/>
      <c r="B69" s="153" t="s">
        <v>294</v>
      </c>
      <c r="C69" s="156"/>
      <c r="D69" s="200"/>
      <c r="E69" s="201"/>
      <c r="F69" s="201"/>
      <c r="G69" s="201"/>
      <c r="H69" s="139"/>
      <c r="P69" s="202"/>
      <c r="Q69" s="202"/>
      <c r="R69" s="202"/>
      <c r="AA69" s="184">
        <f t="shared" si="0"/>
        <v>0</v>
      </c>
    </row>
    <row r="70" spans="1:27" ht="63.75">
      <c r="A70" s="657"/>
      <c r="B70" s="153" t="s">
        <v>295</v>
      </c>
      <c r="C70" s="155"/>
      <c r="D70" s="203"/>
      <c r="E70" s="197"/>
      <c r="F70" s="197"/>
      <c r="G70" s="197"/>
      <c r="H70" s="139"/>
      <c r="P70" s="199"/>
      <c r="Q70" s="199"/>
      <c r="R70" s="199"/>
      <c r="AA70" s="184">
        <f t="shared" si="0"/>
        <v>0</v>
      </c>
    </row>
    <row r="71" spans="1:27" ht="63.75">
      <c r="A71" s="657"/>
      <c r="B71" s="157" t="s">
        <v>296</v>
      </c>
      <c r="C71" s="156"/>
      <c r="D71" s="200"/>
      <c r="E71" s="201"/>
      <c r="F71" s="201"/>
      <c r="G71" s="201"/>
      <c r="H71" s="139"/>
      <c r="P71" s="202"/>
      <c r="Q71" s="202"/>
      <c r="R71" s="202"/>
      <c r="AA71" s="184">
        <f t="shared" si="0"/>
        <v>0</v>
      </c>
    </row>
    <row r="72" spans="1:27" ht="51">
      <c r="A72" s="657"/>
      <c r="B72" s="157" t="s">
        <v>297</v>
      </c>
      <c r="C72" s="156"/>
      <c r="D72" s="200"/>
      <c r="E72" s="201"/>
      <c r="F72" s="201"/>
      <c r="G72" s="201"/>
      <c r="H72" s="139"/>
      <c r="P72" s="202"/>
      <c r="Q72" s="202"/>
      <c r="R72" s="202"/>
      <c r="AA72" s="184">
        <f t="shared" si="0"/>
        <v>0</v>
      </c>
    </row>
    <row r="73" spans="1:27" ht="51">
      <c r="A73" s="657"/>
      <c r="B73" s="157" t="s">
        <v>298</v>
      </c>
      <c r="C73" s="156"/>
      <c r="D73" s="200"/>
      <c r="E73" s="201"/>
      <c r="F73" s="201"/>
      <c r="G73" s="201"/>
      <c r="H73" s="139"/>
      <c r="P73" s="202"/>
      <c r="Q73" s="202"/>
      <c r="R73" s="202"/>
      <c r="AA73" s="184">
        <f aca="true" t="shared" si="1" ref="AA73:AA138">SUM(P73:Z73)</f>
        <v>0</v>
      </c>
    </row>
    <row r="74" spans="1:27" ht="51">
      <c r="A74" s="657"/>
      <c r="B74" s="157" t="s">
        <v>299</v>
      </c>
      <c r="C74" s="156"/>
      <c r="D74" s="200"/>
      <c r="E74" s="201"/>
      <c r="F74" s="201"/>
      <c r="G74" s="201"/>
      <c r="H74" s="139"/>
      <c r="P74" s="202"/>
      <c r="Q74" s="202"/>
      <c r="R74" s="202"/>
      <c r="AA74" s="184">
        <f t="shared" si="1"/>
        <v>0</v>
      </c>
    </row>
    <row r="75" spans="1:27" ht="51">
      <c r="A75" s="657"/>
      <c r="B75" s="157" t="s">
        <v>300</v>
      </c>
      <c r="C75" s="156"/>
      <c r="D75" s="200"/>
      <c r="E75" s="201"/>
      <c r="F75" s="201"/>
      <c r="G75" s="201"/>
      <c r="H75" s="139"/>
      <c r="P75" s="202"/>
      <c r="Q75" s="202"/>
      <c r="R75" s="202"/>
      <c r="AA75" s="184">
        <f t="shared" si="1"/>
        <v>0</v>
      </c>
    </row>
    <row r="76" spans="1:27" ht="51">
      <c r="A76" s="657"/>
      <c r="B76" s="157" t="s">
        <v>301</v>
      </c>
      <c r="C76" s="156"/>
      <c r="D76" s="200"/>
      <c r="E76" s="201"/>
      <c r="F76" s="201"/>
      <c r="G76" s="201"/>
      <c r="H76" s="139"/>
      <c r="P76" s="202"/>
      <c r="Q76" s="202"/>
      <c r="R76" s="202"/>
      <c r="AA76" s="184">
        <f t="shared" si="1"/>
        <v>0</v>
      </c>
    </row>
    <row r="77" spans="1:27" ht="38.25">
      <c r="A77" s="658"/>
      <c r="B77" s="157" t="s">
        <v>302</v>
      </c>
      <c r="C77" s="156"/>
      <c r="D77" s="200"/>
      <c r="E77" s="201"/>
      <c r="F77" s="201"/>
      <c r="G77" s="201"/>
      <c r="H77" s="139"/>
      <c r="P77" s="202"/>
      <c r="Q77" s="202"/>
      <c r="R77" s="202"/>
      <c r="AA77" s="184">
        <f t="shared" si="1"/>
        <v>0</v>
      </c>
    </row>
    <row r="78" spans="1:251" ht="47.25">
      <c r="A78" s="147">
        <v>5</v>
      </c>
      <c r="B78" s="158" t="s">
        <v>303</v>
      </c>
      <c r="C78" s="145">
        <f>SUM(E78:G78)</f>
        <v>54</v>
      </c>
      <c r="D78" s="191">
        <v>749173</v>
      </c>
      <c r="E78" s="195">
        <v>13</v>
      </c>
      <c r="F78" s="195">
        <v>22</v>
      </c>
      <c r="G78" s="195">
        <v>19</v>
      </c>
      <c r="H78" s="151"/>
      <c r="I78" s="151"/>
      <c r="J78" s="188"/>
      <c r="K78" s="188"/>
      <c r="L78" s="188"/>
      <c r="M78" s="188"/>
      <c r="N78" s="188"/>
      <c r="O78" s="188"/>
      <c r="P78" s="183">
        <f>$D$78*E78</f>
        <v>9739249</v>
      </c>
      <c r="Q78" s="183">
        <f>$D$78*F78</f>
        <v>16481806</v>
      </c>
      <c r="R78" s="183">
        <f>$D$78*G78</f>
        <v>14234287</v>
      </c>
      <c r="S78" s="189"/>
      <c r="T78" s="189"/>
      <c r="U78" s="189"/>
      <c r="V78" s="189"/>
      <c r="W78" s="189"/>
      <c r="X78" s="189"/>
      <c r="Y78" s="189"/>
      <c r="Z78" s="189"/>
      <c r="AA78" s="184">
        <f t="shared" si="1"/>
        <v>40455342</v>
      </c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</row>
    <row r="79" spans="1:251" ht="66.75" customHeight="1">
      <c r="A79" s="147">
        <v>6</v>
      </c>
      <c r="B79" s="158" t="s">
        <v>304</v>
      </c>
      <c r="C79" s="145">
        <f>SUM(E79:G79)</f>
        <v>5</v>
      </c>
      <c r="D79" s="191">
        <v>28991</v>
      </c>
      <c r="E79" s="187"/>
      <c r="F79" s="187">
        <v>2</v>
      </c>
      <c r="G79" s="187">
        <v>3</v>
      </c>
      <c r="H79" s="204"/>
      <c r="I79" s="151"/>
      <c r="J79" s="188"/>
      <c r="K79" s="188"/>
      <c r="L79" s="188"/>
      <c r="M79" s="188"/>
      <c r="N79" s="188"/>
      <c r="O79" s="188"/>
      <c r="P79" s="183"/>
      <c r="Q79" s="183">
        <f>$D$79*F79</f>
        <v>57982</v>
      </c>
      <c r="R79" s="183">
        <f>$D$79*G79</f>
        <v>86973</v>
      </c>
      <c r="S79" s="205"/>
      <c r="T79" s="189"/>
      <c r="U79" s="189"/>
      <c r="V79" s="189"/>
      <c r="W79" s="189"/>
      <c r="X79" s="189"/>
      <c r="Y79" s="189"/>
      <c r="Z79" s="189"/>
      <c r="AA79" s="184">
        <f>SUM(P79:Z79)</f>
        <v>144955</v>
      </c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</row>
    <row r="80" spans="1:251" ht="47.25">
      <c r="A80" s="147">
        <v>7</v>
      </c>
      <c r="B80" s="158" t="s">
        <v>305</v>
      </c>
      <c r="C80" s="145"/>
      <c r="D80" s="186"/>
      <c r="E80" s="187"/>
      <c r="F80" s="187"/>
      <c r="G80" s="187"/>
      <c r="H80" s="204"/>
      <c r="I80" s="151"/>
      <c r="J80" s="188"/>
      <c r="K80" s="188"/>
      <c r="L80" s="188"/>
      <c r="M80" s="188"/>
      <c r="N80" s="188"/>
      <c r="O80" s="188"/>
      <c r="P80" s="183"/>
      <c r="Q80" s="183"/>
      <c r="R80" s="183"/>
      <c r="S80" s="205"/>
      <c r="T80" s="189"/>
      <c r="U80" s="189"/>
      <c r="V80" s="189"/>
      <c r="W80" s="189"/>
      <c r="X80" s="189"/>
      <c r="Y80" s="189"/>
      <c r="Z80" s="189"/>
      <c r="AA80" s="206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</row>
    <row r="81" spans="1:251" ht="47.25">
      <c r="A81" s="147">
        <v>8</v>
      </c>
      <c r="B81" s="158" t="s">
        <v>306</v>
      </c>
      <c r="C81" s="156"/>
      <c r="D81" s="200"/>
      <c r="E81" s="187"/>
      <c r="F81" s="187"/>
      <c r="G81" s="187"/>
      <c r="H81" s="204"/>
      <c r="I81" s="151"/>
      <c r="J81" s="188"/>
      <c r="K81" s="188"/>
      <c r="L81" s="188"/>
      <c r="M81" s="188"/>
      <c r="N81" s="188"/>
      <c r="O81" s="188"/>
      <c r="P81" s="183"/>
      <c r="Q81" s="183"/>
      <c r="R81" s="183"/>
      <c r="S81" s="205"/>
      <c r="T81" s="189"/>
      <c r="U81" s="189"/>
      <c r="V81" s="189"/>
      <c r="W81" s="189"/>
      <c r="X81" s="189"/>
      <c r="Y81" s="189"/>
      <c r="Z81" s="189"/>
      <c r="AA81" s="206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</row>
    <row r="82" spans="1:251" ht="31.5">
      <c r="A82" s="147">
        <v>9</v>
      </c>
      <c r="B82" s="158" t="s">
        <v>307</v>
      </c>
      <c r="C82" s="156"/>
      <c r="D82" s="200"/>
      <c r="E82" s="187"/>
      <c r="F82" s="187"/>
      <c r="G82" s="187"/>
      <c r="H82" s="150"/>
      <c r="I82" s="151"/>
      <c r="J82" s="188"/>
      <c r="K82" s="188"/>
      <c r="L82" s="188"/>
      <c r="M82" s="188"/>
      <c r="N82" s="188"/>
      <c r="O82" s="188"/>
      <c r="P82" s="183"/>
      <c r="Q82" s="183"/>
      <c r="R82" s="183"/>
      <c r="S82" s="205"/>
      <c r="T82" s="189"/>
      <c r="U82" s="189"/>
      <c r="V82" s="189"/>
      <c r="W82" s="189"/>
      <c r="X82" s="189"/>
      <c r="Y82" s="189"/>
      <c r="Z82" s="189"/>
      <c r="AA82" s="206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</row>
    <row r="83" spans="1:252" s="212" customFormat="1" ht="19.5">
      <c r="A83" s="207"/>
      <c r="B83" s="659" t="s">
        <v>335</v>
      </c>
      <c r="C83" s="659"/>
      <c r="D83" s="659"/>
      <c r="E83" s="208" t="s">
        <v>336</v>
      </c>
      <c r="F83" s="208" t="s">
        <v>337</v>
      </c>
      <c r="G83" s="208" t="s">
        <v>338</v>
      </c>
      <c r="H83" s="208" t="s">
        <v>339</v>
      </c>
      <c r="I83" s="208" t="s">
        <v>340</v>
      </c>
      <c r="J83" s="208" t="s">
        <v>341</v>
      </c>
      <c r="K83" s="208" t="s">
        <v>342</v>
      </c>
      <c r="L83" s="208" t="s">
        <v>343</v>
      </c>
      <c r="M83" s="208" t="s">
        <v>344</v>
      </c>
      <c r="N83" s="208" t="s">
        <v>345</v>
      </c>
      <c r="O83" s="208" t="s">
        <v>346</v>
      </c>
      <c r="P83" s="209" t="s">
        <v>336</v>
      </c>
      <c r="Q83" s="209" t="s">
        <v>337</v>
      </c>
      <c r="R83" s="209" t="s">
        <v>338</v>
      </c>
      <c r="S83" s="209" t="s">
        <v>339</v>
      </c>
      <c r="T83" s="209" t="s">
        <v>340</v>
      </c>
      <c r="U83" s="209" t="s">
        <v>341</v>
      </c>
      <c r="V83" s="209" t="s">
        <v>342</v>
      </c>
      <c r="W83" s="209" t="s">
        <v>343</v>
      </c>
      <c r="X83" s="209" t="s">
        <v>344</v>
      </c>
      <c r="Y83" s="209" t="s">
        <v>345</v>
      </c>
      <c r="Z83" s="209" t="s">
        <v>346</v>
      </c>
      <c r="AA83" s="210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  <c r="EF83" s="211"/>
      <c r="EG83" s="211"/>
      <c r="EH83" s="211"/>
      <c r="EI83" s="211"/>
      <c r="EJ83" s="211"/>
      <c r="EK83" s="211"/>
      <c r="EL83" s="211"/>
      <c r="EM83" s="211"/>
      <c r="EN83" s="211"/>
      <c r="EO83" s="211"/>
      <c r="EP83" s="211"/>
      <c r="EQ83" s="211"/>
      <c r="ER83" s="211"/>
      <c r="ES83" s="211"/>
      <c r="ET83" s="211"/>
      <c r="EU83" s="211"/>
      <c r="EV83" s="211"/>
      <c r="EW83" s="211"/>
      <c r="EX83" s="211"/>
      <c r="EY83" s="211"/>
      <c r="EZ83" s="211"/>
      <c r="FA83" s="211"/>
      <c r="FB83" s="211"/>
      <c r="FC83" s="211"/>
      <c r="FD83" s="211"/>
      <c r="FE83" s="211"/>
      <c r="FF83" s="211"/>
      <c r="FG83" s="211"/>
      <c r="FH83" s="211"/>
      <c r="FI83" s="211"/>
      <c r="FJ83" s="211"/>
      <c r="FK83" s="211"/>
      <c r="FL83" s="211"/>
      <c r="FM83" s="211"/>
      <c r="FN83" s="211"/>
      <c r="FO83" s="211"/>
      <c r="FP83" s="211"/>
      <c r="FQ83" s="211"/>
      <c r="FR83" s="211"/>
      <c r="FS83" s="211"/>
      <c r="FT83" s="211"/>
      <c r="FU83" s="211"/>
      <c r="FV83" s="211"/>
      <c r="FW83" s="211"/>
      <c r="FX83" s="211"/>
      <c r="FY83" s="211"/>
      <c r="FZ83" s="211"/>
      <c r="GA83" s="211"/>
      <c r="GB83" s="211"/>
      <c r="GC83" s="211"/>
      <c r="GD83" s="211"/>
      <c r="GE83" s="211"/>
      <c r="GF83" s="211"/>
      <c r="GG83" s="211"/>
      <c r="GH83" s="211"/>
      <c r="GI83" s="211"/>
      <c r="GJ83" s="211"/>
      <c r="GK83" s="211"/>
      <c r="GL83" s="211"/>
      <c r="GM83" s="211"/>
      <c r="GN83" s="211"/>
      <c r="GO83" s="211"/>
      <c r="GP83" s="211"/>
      <c r="GQ83" s="211"/>
      <c r="GR83" s="211"/>
      <c r="GS83" s="211"/>
      <c r="GT83" s="211"/>
      <c r="GU83" s="211"/>
      <c r="GV83" s="211"/>
      <c r="GW83" s="211"/>
      <c r="GX83" s="211"/>
      <c r="GY83" s="211"/>
      <c r="GZ83" s="211"/>
      <c r="HA83" s="211"/>
      <c r="HB83" s="211"/>
      <c r="HC83" s="211"/>
      <c r="HD83" s="211"/>
      <c r="HE83" s="211"/>
      <c r="HF83" s="211"/>
      <c r="HG83" s="211"/>
      <c r="HH83" s="211"/>
      <c r="HI83" s="211"/>
      <c r="HJ83" s="211"/>
      <c r="HK83" s="211"/>
      <c r="HL83" s="211"/>
      <c r="HM83" s="211"/>
      <c r="HN83" s="211"/>
      <c r="HO83" s="211"/>
      <c r="HP83" s="211"/>
      <c r="HQ83" s="211"/>
      <c r="HR83" s="211"/>
      <c r="HS83" s="211"/>
      <c r="HT83" s="211"/>
      <c r="HU83" s="211"/>
      <c r="HV83" s="211"/>
      <c r="HW83" s="211"/>
      <c r="HX83" s="211"/>
      <c r="HY83" s="211"/>
      <c r="HZ83" s="211"/>
      <c r="IA83" s="211"/>
      <c r="IB83" s="211"/>
      <c r="IC83" s="211"/>
      <c r="ID83" s="211"/>
      <c r="IE83" s="211"/>
      <c r="IF83" s="211"/>
      <c r="IG83" s="211"/>
      <c r="IH83" s="211"/>
      <c r="II83" s="211"/>
      <c r="IJ83" s="211"/>
      <c r="IK83" s="211"/>
      <c r="IL83" s="211"/>
      <c r="IM83" s="211"/>
      <c r="IN83" s="211"/>
      <c r="IO83" s="211"/>
      <c r="IP83" s="211"/>
      <c r="IQ83" s="211"/>
      <c r="IR83" s="211"/>
    </row>
    <row r="84" spans="1:251" s="212" customFormat="1" ht="15.75">
      <c r="A84" s="213"/>
      <c r="B84" s="214" t="s">
        <v>236</v>
      </c>
      <c r="C84" s="215">
        <f>C85+C86+C110+C135+C160+C161+C162</f>
        <v>2421</v>
      </c>
      <c r="D84" s="216"/>
      <c r="E84" s="217">
        <f>E85+E86+E110+E135+E160+E161+E162</f>
        <v>169</v>
      </c>
      <c r="F84" s="217">
        <f aca="true" t="shared" si="2" ref="F84:Z84">F85+F86+F110+F135+F160+F161+F162</f>
        <v>238</v>
      </c>
      <c r="G84" s="217">
        <f t="shared" si="2"/>
        <v>90</v>
      </c>
      <c r="H84" s="217">
        <f t="shared" si="2"/>
        <v>168</v>
      </c>
      <c r="I84" s="217">
        <f t="shared" si="2"/>
        <v>484</v>
      </c>
      <c r="J84" s="217">
        <f t="shared" si="2"/>
        <v>328</v>
      </c>
      <c r="K84" s="217">
        <f t="shared" si="2"/>
        <v>190</v>
      </c>
      <c r="L84" s="217">
        <f>L85+L86+L110+L135+L160+L161+L162</f>
        <v>511</v>
      </c>
      <c r="M84" s="217">
        <f t="shared" si="2"/>
        <v>112</v>
      </c>
      <c r="N84" s="217">
        <f t="shared" si="2"/>
        <v>131</v>
      </c>
      <c r="O84" s="217">
        <f t="shared" si="2"/>
        <v>0</v>
      </c>
      <c r="P84" s="218">
        <f>P85+P86+P110+P135+P160+P161+P162</f>
        <v>34755376</v>
      </c>
      <c r="Q84" s="218">
        <f t="shared" si="2"/>
        <v>51672942</v>
      </c>
      <c r="R84" s="218">
        <f t="shared" si="2"/>
        <v>35145178</v>
      </c>
      <c r="S84" s="218">
        <f t="shared" si="2"/>
        <v>75673127</v>
      </c>
      <c r="T84" s="218">
        <f t="shared" si="2"/>
        <v>101413465</v>
      </c>
      <c r="U84" s="218">
        <f t="shared" si="2"/>
        <v>70433180</v>
      </c>
      <c r="V84" s="218">
        <f t="shared" si="2"/>
        <v>39375058</v>
      </c>
      <c r="W84" s="218">
        <f>W85+W86+W110+W135+W160+W161+W162</f>
        <v>108592970</v>
      </c>
      <c r="X84" s="218">
        <f t="shared" si="2"/>
        <v>49446687</v>
      </c>
      <c r="Y84" s="218">
        <f t="shared" si="2"/>
        <v>67740073</v>
      </c>
      <c r="Z84" s="219">
        <f t="shared" si="2"/>
        <v>0</v>
      </c>
      <c r="AA84" s="220">
        <f>SUM(P84:Z84)</f>
        <v>634248056</v>
      </c>
      <c r="AB84" s="221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2"/>
      <c r="EX84" s="222"/>
      <c r="EY84" s="222"/>
      <c r="EZ84" s="222"/>
      <c r="FA84" s="222"/>
      <c r="FB84" s="222"/>
      <c r="FC84" s="222"/>
      <c r="FD84" s="222"/>
      <c r="FE84" s="222"/>
      <c r="FF84" s="222"/>
      <c r="FG84" s="222"/>
      <c r="FH84" s="222"/>
      <c r="FI84" s="222"/>
      <c r="FJ84" s="222"/>
      <c r="FK84" s="222"/>
      <c r="FL84" s="222"/>
      <c r="FM84" s="222"/>
      <c r="FN84" s="222"/>
      <c r="FO84" s="222"/>
      <c r="FP84" s="222"/>
      <c r="FQ84" s="222"/>
      <c r="FR84" s="222"/>
      <c r="FS84" s="222"/>
      <c r="FT84" s="222"/>
      <c r="FU84" s="222"/>
      <c r="FV84" s="222"/>
      <c r="FW84" s="222"/>
      <c r="FX84" s="222"/>
      <c r="FY84" s="222"/>
      <c r="FZ84" s="222"/>
      <c r="GA84" s="222"/>
      <c r="GB84" s="222"/>
      <c r="GC84" s="222"/>
      <c r="GD84" s="222"/>
      <c r="GE84" s="222"/>
      <c r="GF84" s="222"/>
      <c r="GG84" s="222"/>
      <c r="GH84" s="222"/>
      <c r="GI84" s="222"/>
      <c r="GJ84" s="222"/>
      <c r="GK84" s="222"/>
      <c r="GL84" s="222"/>
      <c r="GM84" s="222"/>
      <c r="GN84" s="222"/>
      <c r="GO84" s="222"/>
      <c r="GP84" s="222"/>
      <c r="GQ84" s="222"/>
      <c r="GR84" s="222"/>
      <c r="GS84" s="222"/>
      <c r="GT84" s="222"/>
      <c r="GU84" s="222"/>
      <c r="GV84" s="222"/>
      <c r="GW84" s="222"/>
      <c r="GX84" s="222"/>
      <c r="GY84" s="222"/>
      <c r="GZ84" s="222"/>
      <c r="HA84" s="222"/>
      <c r="HB84" s="222"/>
      <c r="HC84" s="222"/>
      <c r="HD84" s="222"/>
      <c r="HE84" s="222"/>
      <c r="HF84" s="222"/>
      <c r="HG84" s="222"/>
      <c r="HH84" s="222"/>
      <c r="HI84" s="222"/>
      <c r="HJ84" s="222"/>
      <c r="HK84" s="222"/>
      <c r="HL84" s="222"/>
      <c r="HM84" s="222"/>
      <c r="HN84" s="222"/>
      <c r="HO84" s="222"/>
      <c r="HP84" s="222"/>
      <c r="HQ84" s="222"/>
      <c r="HR84" s="222"/>
      <c r="HS84" s="222"/>
      <c r="HT84" s="222"/>
      <c r="HU84" s="222"/>
      <c r="HV84" s="222"/>
      <c r="HW84" s="222"/>
      <c r="HX84" s="222"/>
      <c r="HY84" s="222"/>
      <c r="HZ84" s="222"/>
      <c r="IA84" s="222"/>
      <c r="IB84" s="222"/>
      <c r="IC84" s="222"/>
      <c r="ID84" s="222"/>
      <c r="IE84" s="222"/>
      <c r="IF84" s="222"/>
      <c r="IG84" s="222"/>
      <c r="IH84" s="222"/>
      <c r="II84" s="222"/>
      <c r="IJ84" s="222"/>
      <c r="IK84" s="222"/>
      <c r="IL84" s="222"/>
      <c r="IM84" s="222"/>
      <c r="IN84" s="222"/>
      <c r="IO84" s="222"/>
      <c r="IP84" s="222"/>
      <c r="IQ84" s="222"/>
    </row>
    <row r="85" spans="1:251" s="212" customFormat="1" ht="47.25">
      <c r="A85" s="223">
        <v>1</v>
      </c>
      <c r="B85" s="224" t="s">
        <v>237</v>
      </c>
      <c r="C85" s="214">
        <f>SUM(E85:O85)</f>
        <v>192</v>
      </c>
      <c r="D85" s="225">
        <v>225409</v>
      </c>
      <c r="E85" s="226">
        <v>0</v>
      </c>
      <c r="F85" s="226">
        <v>0</v>
      </c>
      <c r="G85" s="226">
        <v>24</v>
      </c>
      <c r="H85" s="226">
        <v>38</v>
      </c>
      <c r="I85" s="226">
        <v>0</v>
      </c>
      <c r="J85" s="226">
        <v>0</v>
      </c>
      <c r="K85" s="226">
        <v>16</v>
      </c>
      <c r="L85" s="226">
        <v>84</v>
      </c>
      <c r="M85" s="226">
        <v>30</v>
      </c>
      <c r="N85" s="226">
        <v>0</v>
      </c>
      <c r="O85" s="226"/>
      <c r="P85" s="227">
        <f>$D$85*E85</f>
        <v>0</v>
      </c>
      <c r="Q85" s="227">
        <f aca="true" t="shared" si="3" ref="Q85:Z85">$D$85*F85</f>
        <v>0</v>
      </c>
      <c r="R85" s="218">
        <f t="shared" si="3"/>
        <v>5409816</v>
      </c>
      <c r="S85" s="218">
        <f t="shared" si="3"/>
        <v>8565542</v>
      </c>
      <c r="T85" s="218">
        <f t="shared" si="3"/>
        <v>0</v>
      </c>
      <c r="U85" s="218">
        <f t="shared" si="3"/>
        <v>0</v>
      </c>
      <c r="V85" s="218">
        <f t="shared" si="3"/>
        <v>3606544</v>
      </c>
      <c r="W85" s="218">
        <f t="shared" si="3"/>
        <v>18934356</v>
      </c>
      <c r="X85" s="218">
        <f t="shared" si="3"/>
        <v>6762270</v>
      </c>
      <c r="Y85" s="218">
        <f t="shared" si="3"/>
        <v>0</v>
      </c>
      <c r="Z85" s="219">
        <f t="shared" si="3"/>
        <v>0</v>
      </c>
      <c r="AA85" s="220">
        <f>SUM(P85:Z85)</f>
        <v>43278528</v>
      </c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8"/>
      <c r="FY85" s="228"/>
      <c r="FZ85" s="228"/>
      <c r="GA85" s="228"/>
      <c r="GB85" s="228"/>
      <c r="GC85" s="228"/>
      <c r="GD85" s="228"/>
      <c r="GE85" s="228"/>
      <c r="GF85" s="228"/>
      <c r="GG85" s="228"/>
      <c r="GH85" s="228"/>
      <c r="GI85" s="228"/>
      <c r="GJ85" s="228"/>
      <c r="GK85" s="228"/>
      <c r="GL85" s="228"/>
      <c r="GM85" s="228"/>
      <c r="GN85" s="228"/>
      <c r="GO85" s="228"/>
      <c r="GP85" s="228"/>
      <c r="GQ85" s="228"/>
      <c r="GR85" s="228"/>
      <c r="GS85" s="228"/>
      <c r="GT85" s="228"/>
      <c r="GU85" s="228"/>
      <c r="GV85" s="228"/>
      <c r="GW85" s="228"/>
      <c r="GX85" s="228"/>
      <c r="GY85" s="228"/>
      <c r="GZ85" s="228"/>
      <c r="HA85" s="228"/>
      <c r="HB85" s="228"/>
      <c r="HC85" s="228"/>
      <c r="HD85" s="228"/>
      <c r="HE85" s="228"/>
      <c r="HF85" s="228"/>
      <c r="HG85" s="228"/>
      <c r="HH85" s="228"/>
      <c r="HI85" s="228"/>
      <c r="HJ85" s="228"/>
      <c r="HK85" s="228"/>
      <c r="HL85" s="228"/>
      <c r="HM85" s="228"/>
      <c r="HN85" s="228"/>
      <c r="HO85" s="228"/>
      <c r="HP85" s="228"/>
      <c r="HQ85" s="228"/>
      <c r="HR85" s="228"/>
      <c r="HS85" s="228"/>
      <c r="HT85" s="228"/>
      <c r="HU85" s="228"/>
      <c r="HV85" s="228"/>
      <c r="HW85" s="228"/>
      <c r="HX85" s="228"/>
      <c r="HY85" s="228"/>
      <c r="HZ85" s="228"/>
      <c r="IA85" s="228"/>
      <c r="IB85" s="228"/>
      <c r="IC85" s="228"/>
      <c r="ID85" s="228"/>
      <c r="IE85" s="228"/>
      <c r="IF85" s="228"/>
      <c r="IG85" s="228"/>
      <c r="IH85" s="228"/>
      <c r="II85" s="228"/>
      <c r="IJ85" s="228"/>
      <c r="IK85" s="228"/>
      <c r="IL85" s="228"/>
      <c r="IM85" s="228"/>
      <c r="IN85" s="228"/>
      <c r="IO85" s="228"/>
      <c r="IP85" s="228"/>
      <c r="IQ85" s="228"/>
    </row>
    <row r="86" spans="1:251" s="212" customFormat="1" ht="15.75">
      <c r="A86" s="223">
        <v>2</v>
      </c>
      <c r="B86" s="224" t="s">
        <v>225</v>
      </c>
      <c r="C86" s="214">
        <f>SUM(C87:C109)</f>
        <v>898</v>
      </c>
      <c r="D86" s="225"/>
      <c r="E86" s="226">
        <f aca="true" t="shared" si="4" ref="E86:M86">SUM(E87:E109)</f>
        <v>68</v>
      </c>
      <c r="F86" s="226">
        <f t="shared" si="4"/>
        <v>86</v>
      </c>
      <c r="G86" s="226">
        <f t="shared" si="4"/>
        <v>25</v>
      </c>
      <c r="H86" s="226">
        <f t="shared" si="4"/>
        <v>59</v>
      </c>
      <c r="I86" s="226">
        <f t="shared" si="4"/>
        <v>178</v>
      </c>
      <c r="J86" s="226">
        <f t="shared" si="4"/>
        <v>132</v>
      </c>
      <c r="K86" s="226">
        <f t="shared" si="4"/>
        <v>72</v>
      </c>
      <c r="L86" s="226">
        <f t="shared" si="4"/>
        <v>199</v>
      </c>
      <c r="M86" s="226">
        <f t="shared" si="4"/>
        <v>23</v>
      </c>
      <c r="N86" s="226">
        <f>SUM(N87:N109)</f>
        <v>56</v>
      </c>
      <c r="O86" s="226">
        <f>SUM(O87:O109)</f>
        <v>0</v>
      </c>
      <c r="P86" s="218">
        <f aca="true" t="shared" si="5" ref="P86:X86">SUM(P87:P109)</f>
        <v>13033764</v>
      </c>
      <c r="Q86" s="218">
        <f t="shared" si="5"/>
        <v>16571544</v>
      </c>
      <c r="R86" s="218">
        <f t="shared" si="5"/>
        <v>12525319</v>
      </c>
      <c r="S86" s="218">
        <f t="shared" si="5"/>
        <v>29574872</v>
      </c>
      <c r="T86" s="218">
        <f t="shared" si="5"/>
        <v>34380792</v>
      </c>
      <c r="U86" s="218">
        <f t="shared" si="5"/>
        <v>25344669</v>
      </c>
      <c r="V86" s="218">
        <f t="shared" si="5"/>
        <v>13800456</v>
      </c>
      <c r="W86" s="218">
        <f t="shared" si="5"/>
        <v>38449758</v>
      </c>
      <c r="X86" s="218">
        <f t="shared" si="5"/>
        <v>11514812</v>
      </c>
      <c r="Y86" s="218">
        <f>SUM(Y87:Y109)</f>
        <v>28036064</v>
      </c>
      <c r="Z86" s="219">
        <f>SUM(Z87:Z109)</f>
        <v>0</v>
      </c>
      <c r="AA86" s="220">
        <f t="shared" si="1"/>
        <v>223232050</v>
      </c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28"/>
      <c r="DT86" s="228"/>
      <c r="DU86" s="228"/>
      <c r="DV86" s="228"/>
      <c r="DW86" s="228"/>
      <c r="DX86" s="228"/>
      <c r="DY86" s="228"/>
      <c r="DZ86" s="228"/>
      <c r="EA86" s="228"/>
      <c r="EB86" s="228"/>
      <c r="EC86" s="228"/>
      <c r="ED86" s="228"/>
      <c r="EE86" s="228"/>
      <c r="EF86" s="228"/>
      <c r="EG86" s="228"/>
      <c r="EH86" s="228"/>
      <c r="EI86" s="228"/>
      <c r="EJ86" s="228"/>
      <c r="EK86" s="228"/>
      <c r="EL86" s="228"/>
      <c r="EM86" s="228"/>
      <c r="EN86" s="228"/>
      <c r="EO86" s="228"/>
      <c r="EP86" s="228"/>
      <c r="EQ86" s="228"/>
      <c r="ER86" s="228"/>
      <c r="ES86" s="228"/>
      <c r="ET86" s="228"/>
      <c r="EU86" s="228"/>
      <c r="EV86" s="228"/>
      <c r="EW86" s="228"/>
      <c r="EX86" s="228"/>
      <c r="EY86" s="228"/>
      <c r="EZ86" s="228"/>
      <c r="FA86" s="228"/>
      <c r="FB86" s="228"/>
      <c r="FC86" s="228"/>
      <c r="FD86" s="228"/>
      <c r="FE86" s="228"/>
      <c r="FF86" s="228"/>
      <c r="FG86" s="228"/>
      <c r="FH86" s="228"/>
      <c r="FI86" s="228"/>
      <c r="FJ86" s="228"/>
      <c r="FK86" s="228"/>
      <c r="FL86" s="228"/>
      <c r="FM86" s="228"/>
      <c r="FN86" s="228"/>
      <c r="FO86" s="228"/>
      <c r="FP86" s="228"/>
      <c r="FQ86" s="228"/>
      <c r="FR86" s="228"/>
      <c r="FS86" s="228"/>
      <c r="FT86" s="228"/>
      <c r="FU86" s="228"/>
      <c r="FV86" s="228"/>
      <c r="FW86" s="228"/>
      <c r="FX86" s="228"/>
      <c r="FY86" s="228"/>
      <c r="FZ86" s="228"/>
      <c r="GA86" s="228"/>
      <c r="GB86" s="228"/>
      <c r="GC86" s="228"/>
      <c r="GD86" s="228"/>
      <c r="GE86" s="228"/>
      <c r="GF86" s="228"/>
      <c r="GG86" s="228"/>
      <c r="GH86" s="228"/>
      <c r="GI86" s="228"/>
      <c r="GJ86" s="228"/>
      <c r="GK86" s="228"/>
      <c r="GL86" s="228"/>
      <c r="GM86" s="228"/>
      <c r="GN86" s="228"/>
      <c r="GO86" s="228"/>
      <c r="GP86" s="228"/>
      <c r="GQ86" s="228"/>
      <c r="GR86" s="228"/>
      <c r="GS86" s="228"/>
      <c r="GT86" s="228"/>
      <c r="GU86" s="228"/>
      <c r="GV86" s="228"/>
      <c r="GW86" s="228"/>
      <c r="GX86" s="228"/>
      <c r="GY86" s="228"/>
      <c r="GZ86" s="228"/>
      <c r="HA86" s="228"/>
      <c r="HB86" s="228"/>
      <c r="HC86" s="228"/>
      <c r="HD86" s="228"/>
      <c r="HE86" s="228"/>
      <c r="HF86" s="228"/>
      <c r="HG86" s="228"/>
      <c r="HH86" s="228"/>
      <c r="HI86" s="228"/>
      <c r="HJ86" s="228"/>
      <c r="HK86" s="228"/>
      <c r="HL86" s="228"/>
      <c r="HM86" s="228"/>
      <c r="HN86" s="228"/>
      <c r="HO86" s="228"/>
      <c r="HP86" s="228"/>
      <c r="HQ86" s="228"/>
      <c r="HR86" s="228"/>
      <c r="HS86" s="228"/>
      <c r="HT86" s="228"/>
      <c r="HU86" s="228"/>
      <c r="HV86" s="228"/>
      <c r="HW86" s="228"/>
      <c r="HX86" s="228"/>
      <c r="HY86" s="228"/>
      <c r="HZ86" s="228"/>
      <c r="IA86" s="228"/>
      <c r="IB86" s="228"/>
      <c r="IC86" s="228"/>
      <c r="ID86" s="228"/>
      <c r="IE86" s="228"/>
      <c r="IF86" s="228"/>
      <c r="IG86" s="228"/>
      <c r="IH86" s="228"/>
      <c r="II86" s="228"/>
      <c r="IJ86" s="228"/>
      <c r="IK86" s="228"/>
      <c r="IL86" s="228"/>
      <c r="IM86" s="228"/>
      <c r="IN86" s="228"/>
      <c r="IO86" s="228"/>
      <c r="IP86" s="228"/>
      <c r="IQ86" s="228"/>
    </row>
    <row r="87" spans="1:251" s="212" customFormat="1" ht="55.5" customHeight="1">
      <c r="A87" s="653"/>
      <c r="B87" s="229" t="s">
        <v>238</v>
      </c>
      <c r="C87" s="214">
        <f>SUM(E87:O87)</f>
        <v>719</v>
      </c>
      <c r="D87" s="225">
        <v>191673</v>
      </c>
      <c r="E87" s="230">
        <v>68</v>
      </c>
      <c r="F87" s="230">
        <v>84</v>
      </c>
      <c r="G87" s="230"/>
      <c r="H87" s="231"/>
      <c r="I87" s="230">
        <v>172</v>
      </c>
      <c r="J87" s="230">
        <v>131</v>
      </c>
      <c r="K87" s="230">
        <v>72</v>
      </c>
      <c r="L87" s="230">
        <v>192</v>
      </c>
      <c r="M87" s="230"/>
      <c r="N87" s="230"/>
      <c r="O87" s="230"/>
      <c r="P87" s="232">
        <f>$D$87*E87</f>
        <v>13033764</v>
      </c>
      <c r="Q87" s="232">
        <f aca="true" t="shared" si="6" ref="Q87:Z87">$D$87*F87</f>
        <v>16100532</v>
      </c>
      <c r="R87" s="232">
        <f t="shared" si="6"/>
        <v>0</v>
      </c>
      <c r="S87" s="232">
        <f t="shared" si="6"/>
        <v>0</v>
      </c>
      <c r="T87" s="232">
        <f t="shared" si="6"/>
        <v>32967756</v>
      </c>
      <c r="U87" s="232">
        <f t="shared" si="6"/>
        <v>25109163</v>
      </c>
      <c r="V87" s="232">
        <f t="shared" si="6"/>
        <v>13800456</v>
      </c>
      <c r="W87" s="232">
        <f t="shared" si="6"/>
        <v>36801216</v>
      </c>
      <c r="X87" s="232">
        <f t="shared" si="6"/>
        <v>0</v>
      </c>
      <c r="Y87" s="232">
        <f t="shared" si="6"/>
        <v>0</v>
      </c>
      <c r="Z87" s="233">
        <f t="shared" si="6"/>
        <v>0</v>
      </c>
      <c r="AA87" s="220">
        <f t="shared" si="1"/>
        <v>137812887</v>
      </c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2"/>
      <c r="DT87" s="222"/>
      <c r="DU87" s="222"/>
      <c r="DV87" s="222"/>
      <c r="DW87" s="222"/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2"/>
      <c r="EL87" s="222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2"/>
      <c r="EX87" s="222"/>
      <c r="EY87" s="222"/>
      <c r="EZ87" s="222"/>
      <c r="FA87" s="222"/>
      <c r="FB87" s="222"/>
      <c r="FC87" s="222"/>
      <c r="FD87" s="222"/>
      <c r="FE87" s="222"/>
      <c r="FF87" s="222"/>
      <c r="FG87" s="222"/>
      <c r="FH87" s="222"/>
      <c r="FI87" s="222"/>
      <c r="FJ87" s="222"/>
      <c r="FK87" s="222"/>
      <c r="FL87" s="222"/>
      <c r="FM87" s="222"/>
      <c r="FN87" s="222"/>
      <c r="FO87" s="222"/>
      <c r="FP87" s="222"/>
      <c r="FQ87" s="222"/>
      <c r="FR87" s="222"/>
      <c r="FS87" s="222"/>
      <c r="FT87" s="222"/>
      <c r="FU87" s="222"/>
      <c r="FV87" s="222"/>
      <c r="FW87" s="222"/>
      <c r="FX87" s="222"/>
      <c r="FY87" s="222"/>
      <c r="FZ87" s="222"/>
      <c r="GA87" s="222"/>
      <c r="GB87" s="222"/>
      <c r="GC87" s="222"/>
      <c r="GD87" s="222"/>
      <c r="GE87" s="222"/>
      <c r="GF87" s="222"/>
      <c r="GG87" s="222"/>
      <c r="GH87" s="222"/>
      <c r="GI87" s="222"/>
      <c r="GJ87" s="222"/>
      <c r="GK87" s="222"/>
      <c r="GL87" s="222"/>
      <c r="GM87" s="222"/>
      <c r="GN87" s="222"/>
      <c r="GO87" s="222"/>
      <c r="GP87" s="222"/>
      <c r="GQ87" s="222"/>
      <c r="GR87" s="222"/>
      <c r="GS87" s="222"/>
      <c r="GT87" s="222"/>
      <c r="GU87" s="222"/>
      <c r="GV87" s="222"/>
      <c r="GW87" s="222"/>
      <c r="GX87" s="222"/>
      <c r="GY87" s="222"/>
      <c r="GZ87" s="222"/>
      <c r="HA87" s="222"/>
      <c r="HB87" s="222"/>
      <c r="HC87" s="222"/>
      <c r="HD87" s="222"/>
      <c r="HE87" s="222"/>
      <c r="HF87" s="222"/>
      <c r="HG87" s="222"/>
      <c r="HH87" s="222"/>
      <c r="HI87" s="222"/>
      <c r="HJ87" s="222"/>
      <c r="HK87" s="222"/>
      <c r="HL87" s="222"/>
      <c r="HM87" s="222"/>
      <c r="HN87" s="222"/>
      <c r="HO87" s="222"/>
      <c r="HP87" s="222"/>
      <c r="HQ87" s="222"/>
      <c r="HR87" s="222"/>
      <c r="HS87" s="222"/>
      <c r="HT87" s="222"/>
      <c r="HU87" s="222"/>
      <c r="HV87" s="222"/>
      <c r="HW87" s="222"/>
      <c r="HX87" s="222"/>
      <c r="HY87" s="222"/>
      <c r="HZ87" s="222"/>
      <c r="IA87" s="222"/>
      <c r="IB87" s="222"/>
      <c r="IC87" s="222"/>
      <c r="ID87" s="222"/>
      <c r="IE87" s="222"/>
      <c r="IF87" s="222"/>
      <c r="IG87" s="222"/>
      <c r="IH87" s="222"/>
      <c r="II87" s="222"/>
      <c r="IJ87" s="222"/>
      <c r="IK87" s="222"/>
      <c r="IL87" s="222"/>
      <c r="IM87" s="222"/>
      <c r="IN87" s="222"/>
      <c r="IO87" s="222"/>
      <c r="IP87" s="222"/>
      <c r="IQ87" s="222"/>
    </row>
    <row r="88" spans="1:251" s="212" customFormat="1" ht="47.25">
      <c r="A88" s="654"/>
      <c r="B88" s="229" t="s">
        <v>308</v>
      </c>
      <c r="C88" s="214">
        <f>SUM(E88:O88)</f>
        <v>158</v>
      </c>
      <c r="D88" s="225">
        <v>500644</v>
      </c>
      <c r="E88" s="230"/>
      <c r="F88" s="230"/>
      <c r="G88" s="230">
        <v>24</v>
      </c>
      <c r="H88" s="231">
        <v>55</v>
      </c>
      <c r="I88" s="230"/>
      <c r="J88" s="230"/>
      <c r="K88" s="230"/>
      <c r="L88" s="230"/>
      <c r="M88" s="230">
        <v>23</v>
      </c>
      <c r="N88" s="230">
        <v>56</v>
      </c>
      <c r="O88" s="230"/>
      <c r="P88" s="232">
        <f aca="true" t="shared" si="7" ref="P88:Z88">$D$88*E88</f>
        <v>0</v>
      </c>
      <c r="Q88" s="232">
        <f t="shared" si="7"/>
        <v>0</v>
      </c>
      <c r="R88" s="232">
        <f t="shared" si="7"/>
        <v>12015456</v>
      </c>
      <c r="S88" s="232">
        <f t="shared" si="7"/>
        <v>27535420</v>
      </c>
      <c r="T88" s="232">
        <f t="shared" si="7"/>
        <v>0</v>
      </c>
      <c r="U88" s="232">
        <f t="shared" si="7"/>
        <v>0</v>
      </c>
      <c r="V88" s="232">
        <f t="shared" si="7"/>
        <v>0</v>
      </c>
      <c r="W88" s="232">
        <f t="shared" si="7"/>
        <v>0</v>
      </c>
      <c r="X88" s="232">
        <f t="shared" si="7"/>
        <v>11514812</v>
      </c>
      <c r="Y88" s="232">
        <f t="shared" si="7"/>
        <v>28036064</v>
      </c>
      <c r="Z88" s="233">
        <f t="shared" si="7"/>
        <v>0</v>
      </c>
      <c r="AA88" s="220">
        <f t="shared" si="1"/>
        <v>79101752</v>
      </c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2"/>
      <c r="DT88" s="222"/>
      <c r="DU88" s="222"/>
      <c r="DV88" s="222"/>
      <c r="DW88" s="222"/>
      <c r="DX88" s="222"/>
      <c r="DY88" s="222"/>
      <c r="DZ88" s="222"/>
      <c r="EA88" s="222"/>
      <c r="EB88" s="222"/>
      <c r="EC88" s="222"/>
      <c r="ED88" s="222"/>
      <c r="EE88" s="222"/>
      <c r="EF88" s="222"/>
      <c r="EG88" s="222"/>
      <c r="EH88" s="222"/>
      <c r="EI88" s="222"/>
      <c r="EJ88" s="222"/>
      <c r="EK88" s="222"/>
      <c r="EL88" s="222"/>
      <c r="EM88" s="222"/>
      <c r="EN88" s="222"/>
      <c r="EO88" s="222"/>
      <c r="EP88" s="222"/>
      <c r="EQ88" s="222"/>
      <c r="ER88" s="222"/>
      <c r="ES88" s="222"/>
      <c r="ET88" s="222"/>
      <c r="EU88" s="222"/>
      <c r="EV88" s="222"/>
      <c r="EW88" s="222"/>
      <c r="EX88" s="222"/>
      <c r="EY88" s="222"/>
      <c r="EZ88" s="222"/>
      <c r="FA88" s="222"/>
      <c r="FB88" s="222"/>
      <c r="FC88" s="222"/>
      <c r="FD88" s="222"/>
      <c r="FE88" s="222"/>
      <c r="FF88" s="222"/>
      <c r="FG88" s="222"/>
      <c r="FH88" s="222"/>
      <c r="FI88" s="222"/>
      <c r="FJ88" s="222"/>
      <c r="FK88" s="222"/>
      <c r="FL88" s="222"/>
      <c r="FM88" s="222"/>
      <c r="FN88" s="222"/>
      <c r="FO88" s="222"/>
      <c r="FP88" s="222"/>
      <c r="FQ88" s="222"/>
      <c r="FR88" s="222"/>
      <c r="FS88" s="222"/>
      <c r="FT88" s="222"/>
      <c r="FU88" s="222"/>
      <c r="FV88" s="222"/>
      <c r="FW88" s="222"/>
      <c r="FX88" s="222"/>
      <c r="FY88" s="222"/>
      <c r="FZ88" s="222"/>
      <c r="GA88" s="222"/>
      <c r="GB88" s="222"/>
      <c r="GC88" s="222"/>
      <c r="GD88" s="222"/>
      <c r="GE88" s="222"/>
      <c r="GF88" s="222"/>
      <c r="GG88" s="222"/>
      <c r="GH88" s="222"/>
      <c r="GI88" s="222"/>
      <c r="GJ88" s="222"/>
      <c r="GK88" s="222"/>
      <c r="GL88" s="222"/>
      <c r="GM88" s="222"/>
      <c r="GN88" s="222"/>
      <c r="GO88" s="222"/>
      <c r="GP88" s="222"/>
      <c r="GQ88" s="222"/>
      <c r="GR88" s="222"/>
      <c r="GS88" s="222"/>
      <c r="GT88" s="222"/>
      <c r="GU88" s="222"/>
      <c r="GV88" s="222"/>
      <c r="GW88" s="222"/>
      <c r="GX88" s="222"/>
      <c r="GY88" s="222"/>
      <c r="GZ88" s="222"/>
      <c r="HA88" s="222"/>
      <c r="HB88" s="222"/>
      <c r="HC88" s="222"/>
      <c r="HD88" s="222"/>
      <c r="HE88" s="222"/>
      <c r="HF88" s="222"/>
      <c r="HG88" s="222"/>
      <c r="HH88" s="222"/>
      <c r="HI88" s="222"/>
      <c r="HJ88" s="222"/>
      <c r="HK88" s="222"/>
      <c r="HL88" s="222"/>
      <c r="HM88" s="222"/>
      <c r="HN88" s="222"/>
      <c r="HO88" s="222"/>
      <c r="HP88" s="222"/>
      <c r="HQ88" s="222"/>
      <c r="HR88" s="222"/>
      <c r="HS88" s="222"/>
      <c r="HT88" s="222"/>
      <c r="HU88" s="222"/>
      <c r="HV88" s="222"/>
      <c r="HW88" s="222"/>
      <c r="HX88" s="222"/>
      <c r="HY88" s="222"/>
      <c r="HZ88" s="222"/>
      <c r="IA88" s="222"/>
      <c r="IB88" s="222"/>
      <c r="IC88" s="222"/>
      <c r="ID88" s="222"/>
      <c r="IE88" s="222"/>
      <c r="IF88" s="222"/>
      <c r="IG88" s="222"/>
      <c r="IH88" s="222"/>
      <c r="II88" s="222"/>
      <c r="IJ88" s="222"/>
      <c r="IK88" s="222"/>
      <c r="IL88" s="222"/>
      <c r="IM88" s="222"/>
      <c r="IN88" s="222"/>
      <c r="IO88" s="222"/>
      <c r="IP88" s="222"/>
      <c r="IQ88" s="222"/>
    </row>
    <row r="89" spans="1:251" s="212" customFormat="1" ht="51">
      <c r="A89" s="654"/>
      <c r="B89" s="234" t="s">
        <v>239</v>
      </c>
      <c r="C89" s="214"/>
      <c r="D89" s="225"/>
      <c r="E89" s="230"/>
      <c r="F89" s="230"/>
      <c r="G89" s="230"/>
      <c r="H89" s="235"/>
      <c r="I89" s="230"/>
      <c r="J89" s="230"/>
      <c r="K89" s="230"/>
      <c r="L89" s="230"/>
      <c r="M89" s="230"/>
      <c r="N89" s="230"/>
      <c r="O89" s="230"/>
      <c r="P89" s="232"/>
      <c r="Q89" s="232"/>
      <c r="R89" s="232"/>
      <c r="S89" s="236"/>
      <c r="T89" s="232"/>
      <c r="U89" s="232"/>
      <c r="V89" s="232"/>
      <c r="W89" s="232"/>
      <c r="X89" s="232"/>
      <c r="Y89" s="232"/>
      <c r="Z89" s="233"/>
      <c r="AA89" s="220">
        <f t="shared" si="1"/>
        <v>0</v>
      </c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2"/>
      <c r="EC89" s="222"/>
      <c r="ED89" s="222"/>
      <c r="EE89" s="222"/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2"/>
      <c r="EQ89" s="222"/>
      <c r="ER89" s="222"/>
      <c r="ES89" s="222"/>
      <c r="ET89" s="222"/>
      <c r="EU89" s="222"/>
      <c r="EV89" s="222"/>
      <c r="EW89" s="222"/>
      <c r="EX89" s="222"/>
      <c r="EY89" s="222"/>
      <c r="EZ89" s="222"/>
      <c r="FA89" s="222"/>
      <c r="FB89" s="222"/>
      <c r="FC89" s="222"/>
      <c r="FD89" s="222"/>
      <c r="FE89" s="222"/>
      <c r="FF89" s="222"/>
      <c r="FG89" s="222"/>
      <c r="FH89" s="222"/>
      <c r="FI89" s="222"/>
      <c r="FJ89" s="222"/>
      <c r="FK89" s="222"/>
      <c r="FL89" s="222"/>
      <c r="FM89" s="222"/>
      <c r="FN89" s="222"/>
      <c r="FO89" s="222"/>
      <c r="FP89" s="222"/>
      <c r="FQ89" s="222"/>
      <c r="FR89" s="222"/>
      <c r="FS89" s="222"/>
      <c r="FT89" s="222"/>
      <c r="FU89" s="222"/>
      <c r="FV89" s="222"/>
      <c r="FW89" s="222"/>
      <c r="FX89" s="222"/>
      <c r="FY89" s="222"/>
      <c r="FZ89" s="222"/>
      <c r="GA89" s="222"/>
      <c r="GB89" s="222"/>
      <c r="GC89" s="222"/>
      <c r="GD89" s="222"/>
      <c r="GE89" s="222"/>
      <c r="GF89" s="222"/>
      <c r="GG89" s="222"/>
      <c r="GH89" s="222"/>
      <c r="GI89" s="222"/>
      <c r="GJ89" s="222"/>
      <c r="GK89" s="222"/>
      <c r="GL89" s="222"/>
      <c r="GM89" s="222"/>
      <c r="GN89" s="222"/>
      <c r="GO89" s="222"/>
      <c r="GP89" s="222"/>
      <c r="GQ89" s="222"/>
      <c r="GR89" s="222"/>
      <c r="GS89" s="222"/>
      <c r="GT89" s="222"/>
      <c r="GU89" s="222"/>
      <c r="GV89" s="222"/>
      <c r="GW89" s="222"/>
      <c r="GX89" s="222"/>
      <c r="GY89" s="222"/>
      <c r="GZ89" s="222"/>
      <c r="HA89" s="222"/>
      <c r="HB89" s="222"/>
      <c r="HC89" s="222"/>
      <c r="HD89" s="222"/>
      <c r="HE89" s="222"/>
      <c r="HF89" s="222"/>
      <c r="HG89" s="222"/>
      <c r="HH89" s="222"/>
      <c r="HI89" s="222"/>
      <c r="HJ89" s="222"/>
      <c r="HK89" s="222"/>
      <c r="HL89" s="222"/>
      <c r="HM89" s="222"/>
      <c r="HN89" s="222"/>
      <c r="HO89" s="222"/>
      <c r="HP89" s="222"/>
      <c r="HQ89" s="222"/>
      <c r="HR89" s="222"/>
      <c r="HS89" s="222"/>
      <c r="HT89" s="222"/>
      <c r="HU89" s="222"/>
      <c r="HV89" s="222"/>
      <c r="HW89" s="222"/>
      <c r="HX89" s="222"/>
      <c r="HY89" s="222"/>
      <c r="HZ89" s="222"/>
      <c r="IA89" s="222"/>
      <c r="IB89" s="222"/>
      <c r="IC89" s="222"/>
      <c r="ID89" s="222"/>
      <c r="IE89" s="222"/>
      <c r="IF89" s="222"/>
      <c r="IG89" s="222"/>
      <c r="IH89" s="222"/>
      <c r="II89" s="222"/>
      <c r="IJ89" s="222"/>
      <c r="IK89" s="222"/>
      <c r="IL89" s="222"/>
      <c r="IM89" s="222"/>
      <c r="IN89" s="222"/>
      <c r="IO89" s="222"/>
      <c r="IP89" s="222"/>
      <c r="IQ89" s="222"/>
    </row>
    <row r="90" spans="1:251" s="212" customFormat="1" ht="51" customHeight="1">
      <c r="A90" s="654"/>
      <c r="B90" s="237" t="s">
        <v>347</v>
      </c>
      <c r="C90" s="214">
        <f>SUM(E90:O90)</f>
        <v>5</v>
      </c>
      <c r="D90" s="225">
        <v>509863</v>
      </c>
      <c r="E90" s="230"/>
      <c r="F90" s="230"/>
      <c r="G90" s="230">
        <v>1</v>
      </c>
      <c r="H90" s="231">
        <v>4</v>
      </c>
      <c r="I90" s="230"/>
      <c r="J90" s="230"/>
      <c r="K90" s="230"/>
      <c r="L90" s="230"/>
      <c r="M90" s="230"/>
      <c r="N90" s="230"/>
      <c r="O90" s="230"/>
      <c r="P90" s="232"/>
      <c r="Q90" s="232"/>
      <c r="R90" s="232">
        <f>$D$90*G90</f>
        <v>509863</v>
      </c>
      <c r="S90" s="232">
        <f>$D$90*H90</f>
        <v>2039452</v>
      </c>
      <c r="T90" s="232"/>
      <c r="U90" s="232"/>
      <c r="V90" s="232"/>
      <c r="W90" s="232"/>
      <c r="X90" s="232"/>
      <c r="Y90" s="232"/>
      <c r="Z90" s="233"/>
      <c r="AA90" s="220">
        <f t="shared" si="1"/>
        <v>2549315</v>
      </c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2"/>
      <c r="EF90" s="222"/>
      <c r="EG90" s="222"/>
      <c r="EH90" s="222"/>
      <c r="EI90" s="222"/>
      <c r="EJ90" s="222"/>
      <c r="EK90" s="222"/>
      <c r="EL90" s="222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2"/>
      <c r="EX90" s="222"/>
      <c r="EY90" s="222"/>
      <c r="EZ90" s="222"/>
      <c r="FA90" s="222"/>
      <c r="FB90" s="222"/>
      <c r="FC90" s="222"/>
      <c r="FD90" s="222"/>
      <c r="FE90" s="222"/>
      <c r="FF90" s="222"/>
      <c r="FG90" s="222"/>
      <c r="FH90" s="222"/>
      <c r="FI90" s="222"/>
      <c r="FJ90" s="222"/>
      <c r="FK90" s="222"/>
      <c r="FL90" s="222"/>
      <c r="FM90" s="222"/>
      <c r="FN90" s="222"/>
      <c r="FO90" s="222"/>
      <c r="FP90" s="222"/>
      <c r="FQ90" s="222"/>
      <c r="FR90" s="222"/>
      <c r="FS90" s="222"/>
      <c r="FT90" s="222"/>
      <c r="FU90" s="222"/>
      <c r="FV90" s="222"/>
      <c r="FW90" s="222"/>
      <c r="FX90" s="222"/>
      <c r="FY90" s="222"/>
      <c r="FZ90" s="222"/>
      <c r="GA90" s="222"/>
      <c r="GB90" s="222"/>
      <c r="GC90" s="222"/>
      <c r="GD90" s="222"/>
      <c r="GE90" s="222"/>
      <c r="GF90" s="222"/>
      <c r="GG90" s="222"/>
      <c r="GH90" s="222"/>
      <c r="GI90" s="222"/>
      <c r="GJ90" s="222"/>
      <c r="GK90" s="222"/>
      <c r="GL90" s="222"/>
      <c r="GM90" s="222"/>
      <c r="GN90" s="222"/>
      <c r="GO90" s="222"/>
      <c r="GP90" s="222"/>
      <c r="GQ90" s="222"/>
      <c r="GR90" s="222"/>
      <c r="GS90" s="222"/>
      <c r="GT90" s="222"/>
      <c r="GU90" s="222"/>
      <c r="GV90" s="222"/>
      <c r="GW90" s="222"/>
      <c r="GX90" s="222"/>
      <c r="GY90" s="222"/>
      <c r="GZ90" s="222"/>
      <c r="HA90" s="222"/>
      <c r="HB90" s="222"/>
      <c r="HC90" s="222"/>
      <c r="HD90" s="222"/>
      <c r="HE90" s="222"/>
      <c r="HF90" s="222"/>
      <c r="HG90" s="222"/>
      <c r="HH90" s="222"/>
      <c r="HI90" s="222"/>
      <c r="HJ90" s="222"/>
      <c r="HK90" s="222"/>
      <c r="HL90" s="222"/>
      <c r="HM90" s="222"/>
      <c r="HN90" s="222"/>
      <c r="HO90" s="222"/>
      <c r="HP90" s="222"/>
      <c r="HQ90" s="222"/>
      <c r="HR90" s="222"/>
      <c r="HS90" s="222"/>
      <c r="HT90" s="222"/>
      <c r="HU90" s="222"/>
      <c r="HV90" s="222"/>
      <c r="HW90" s="222"/>
      <c r="HX90" s="222"/>
      <c r="HY90" s="222"/>
      <c r="HZ90" s="222"/>
      <c r="IA90" s="222"/>
      <c r="IB90" s="222"/>
      <c r="IC90" s="222"/>
      <c r="ID90" s="222"/>
      <c r="IE90" s="222"/>
      <c r="IF90" s="222"/>
      <c r="IG90" s="222"/>
      <c r="IH90" s="222"/>
      <c r="II90" s="222"/>
      <c r="IJ90" s="222"/>
      <c r="IK90" s="222"/>
      <c r="IL90" s="222"/>
      <c r="IM90" s="222"/>
      <c r="IN90" s="222"/>
      <c r="IO90" s="222"/>
      <c r="IP90" s="222"/>
      <c r="IQ90" s="222"/>
    </row>
    <row r="91" spans="1:251" s="212" customFormat="1" ht="51">
      <c r="A91" s="654"/>
      <c r="B91" s="234" t="s">
        <v>240</v>
      </c>
      <c r="C91" s="214"/>
      <c r="D91" s="225"/>
      <c r="E91" s="230"/>
      <c r="F91" s="230"/>
      <c r="G91" s="230"/>
      <c r="H91" s="235"/>
      <c r="I91" s="230"/>
      <c r="J91" s="230"/>
      <c r="K91" s="230"/>
      <c r="L91" s="230"/>
      <c r="M91" s="230"/>
      <c r="N91" s="230"/>
      <c r="O91" s="230"/>
      <c r="P91" s="232"/>
      <c r="Q91" s="232"/>
      <c r="R91" s="232"/>
      <c r="S91" s="236"/>
      <c r="T91" s="232"/>
      <c r="U91" s="232"/>
      <c r="V91" s="232"/>
      <c r="W91" s="232"/>
      <c r="X91" s="232"/>
      <c r="Y91" s="232"/>
      <c r="Z91" s="233"/>
      <c r="AA91" s="220">
        <f t="shared" si="1"/>
        <v>0</v>
      </c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222"/>
      <c r="BY91" s="222"/>
      <c r="BZ91" s="222"/>
      <c r="CA91" s="222"/>
      <c r="CB91" s="222"/>
      <c r="CC91" s="222"/>
      <c r="CD91" s="222"/>
      <c r="CE91" s="222"/>
      <c r="CF91" s="222"/>
      <c r="CG91" s="222"/>
      <c r="CH91" s="222"/>
      <c r="CI91" s="222"/>
      <c r="CJ91" s="222"/>
      <c r="CK91" s="222"/>
      <c r="CL91" s="222"/>
      <c r="CM91" s="222"/>
      <c r="CN91" s="222"/>
      <c r="CO91" s="222"/>
      <c r="CP91" s="222"/>
      <c r="CQ91" s="222"/>
      <c r="CR91" s="222"/>
      <c r="CS91" s="222"/>
      <c r="CT91" s="222"/>
      <c r="CU91" s="222"/>
      <c r="CV91" s="222"/>
      <c r="CW91" s="222"/>
      <c r="CX91" s="222"/>
      <c r="CY91" s="222"/>
      <c r="CZ91" s="222"/>
      <c r="DA91" s="222"/>
      <c r="DB91" s="222"/>
      <c r="DC91" s="222"/>
      <c r="DD91" s="222"/>
      <c r="DE91" s="222"/>
      <c r="DF91" s="222"/>
      <c r="DG91" s="222"/>
      <c r="DH91" s="222"/>
      <c r="DI91" s="222"/>
      <c r="DJ91" s="222"/>
      <c r="DK91" s="222"/>
      <c r="DL91" s="222"/>
      <c r="DM91" s="222"/>
      <c r="DN91" s="222"/>
      <c r="DO91" s="222"/>
      <c r="DP91" s="222"/>
      <c r="DQ91" s="222"/>
      <c r="DR91" s="222"/>
      <c r="DS91" s="222"/>
      <c r="DT91" s="222"/>
      <c r="DU91" s="222"/>
      <c r="DV91" s="222"/>
      <c r="DW91" s="222"/>
      <c r="DX91" s="222"/>
      <c r="DY91" s="222"/>
      <c r="DZ91" s="222"/>
      <c r="EA91" s="222"/>
      <c r="EB91" s="222"/>
      <c r="EC91" s="222"/>
      <c r="ED91" s="222"/>
      <c r="EE91" s="222"/>
      <c r="EF91" s="222"/>
      <c r="EG91" s="222"/>
      <c r="EH91" s="222"/>
      <c r="EI91" s="222"/>
      <c r="EJ91" s="222"/>
      <c r="EK91" s="222"/>
      <c r="EL91" s="222"/>
      <c r="EM91" s="222"/>
      <c r="EN91" s="222"/>
      <c r="EO91" s="222"/>
      <c r="EP91" s="222"/>
      <c r="EQ91" s="222"/>
      <c r="ER91" s="222"/>
      <c r="ES91" s="222"/>
      <c r="ET91" s="222"/>
      <c r="EU91" s="222"/>
      <c r="EV91" s="222"/>
      <c r="EW91" s="222"/>
      <c r="EX91" s="222"/>
      <c r="EY91" s="222"/>
      <c r="EZ91" s="222"/>
      <c r="FA91" s="222"/>
      <c r="FB91" s="222"/>
      <c r="FC91" s="222"/>
      <c r="FD91" s="222"/>
      <c r="FE91" s="222"/>
      <c r="FF91" s="222"/>
      <c r="FG91" s="222"/>
      <c r="FH91" s="222"/>
      <c r="FI91" s="222"/>
      <c r="FJ91" s="222"/>
      <c r="FK91" s="222"/>
      <c r="FL91" s="222"/>
      <c r="FM91" s="222"/>
      <c r="FN91" s="222"/>
      <c r="FO91" s="222"/>
      <c r="FP91" s="222"/>
      <c r="FQ91" s="222"/>
      <c r="FR91" s="222"/>
      <c r="FS91" s="222"/>
      <c r="FT91" s="222"/>
      <c r="FU91" s="222"/>
      <c r="FV91" s="222"/>
      <c r="FW91" s="222"/>
      <c r="FX91" s="222"/>
      <c r="FY91" s="222"/>
      <c r="FZ91" s="222"/>
      <c r="GA91" s="222"/>
      <c r="GB91" s="222"/>
      <c r="GC91" s="222"/>
      <c r="GD91" s="222"/>
      <c r="GE91" s="222"/>
      <c r="GF91" s="222"/>
      <c r="GG91" s="222"/>
      <c r="GH91" s="222"/>
      <c r="GI91" s="222"/>
      <c r="GJ91" s="222"/>
      <c r="GK91" s="222"/>
      <c r="GL91" s="222"/>
      <c r="GM91" s="222"/>
      <c r="GN91" s="222"/>
      <c r="GO91" s="222"/>
      <c r="GP91" s="222"/>
      <c r="GQ91" s="222"/>
      <c r="GR91" s="222"/>
      <c r="GS91" s="222"/>
      <c r="GT91" s="222"/>
      <c r="GU91" s="222"/>
      <c r="GV91" s="222"/>
      <c r="GW91" s="222"/>
      <c r="GX91" s="222"/>
      <c r="GY91" s="222"/>
      <c r="GZ91" s="222"/>
      <c r="HA91" s="222"/>
      <c r="HB91" s="222"/>
      <c r="HC91" s="222"/>
      <c r="HD91" s="222"/>
      <c r="HE91" s="222"/>
      <c r="HF91" s="222"/>
      <c r="HG91" s="222"/>
      <c r="HH91" s="222"/>
      <c r="HI91" s="222"/>
      <c r="HJ91" s="222"/>
      <c r="HK91" s="222"/>
      <c r="HL91" s="222"/>
      <c r="HM91" s="222"/>
      <c r="HN91" s="222"/>
      <c r="HO91" s="222"/>
      <c r="HP91" s="222"/>
      <c r="HQ91" s="222"/>
      <c r="HR91" s="222"/>
      <c r="HS91" s="222"/>
      <c r="HT91" s="222"/>
      <c r="HU91" s="222"/>
      <c r="HV91" s="222"/>
      <c r="HW91" s="222"/>
      <c r="HX91" s="222"/>
      <c r="HY91" s="222"/>
      <c r="HZ91" s="222"/>
      <c r="IA91" s="222"/>
      <c r="IB91" s="222"/>
      <c r="IC91" s="222"/>
      <c r="ID91" s="222"/>
      <c r="IE91" s="222"/>
      <c r="IF91" s="222"/>
      <c r="IG91" s="222"/>
      <c r="IH91" s="222"/>
      <c r="II91" s="222"/>
      <c r="IJ91" s="222"/>
      <c r="IK91" s="222"/>
      <c r="IL91" s="222"/>
      <c r="IM91" s="222"/>
      <c r="IN91" s="222"/>
      <c r="IO91" s="222"/>
      <c r="IP91" s="222"/>
      <c r="IQ91" s="222"/>
    </row>
    <row r="92" spans="1:251" s="212" customFormat="1" ht="51">
      <c r="A92" s="654"/>
      <c r="B92" s="234" t="s">
        <v>241</v>
      </c>
      <c r="C92" s="214"/>
      <c r="D92" s="225"/>
      <c r="E92" s="230"/>
      <c r="F92" s="230"/>
      <c r="G92" s="230"/>
      <c r="H92" s="235"/>
      <c r="I92" s="230"/>
      <c r="J92" s="230"/>
      <c r="K92" s="230"/>
      <c r="L92" s="230"/>
      <c r="M92" s="230"/>
      <c r="N92" s="230"/>
      <c r="O92" s="230"/>
      <c r="P92" s="232"/>
      <c r="Q92" s="232"/>
      <c r="R92" s="232"/>
      <c r="S92" s="236"/>
      <c r="T92" s="232"/>
      <c r="U92" s="232"/>
      <c r="V92" s="232"/>
      <c r="W92" s="232"/>
      <c r="X92" s="232"/>
      <c r="Y92" s="232"/>
      <c r="Z92" s="233"/>
      <c r="AA92" s="220">
        <f t="shared" si="1"/>
        <v>0</v>
      </c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222"/>
      <c r="CG92" s="222"/>
      <c r="CH92" s="222"/>
      <c r="CI92" s="222"/>
      <c r="CJ92" s="222"/>
      <c r="CK92" s="222"/>
      <c r="CL92" s="222"/>
      <c r="CM92" s="222"/>
      <c r="CN92" s="222"/>
      <c r="CO92" s="222"/>
      <c r="CP92" s="222"/>
      <c r="CQ92" s="222"/>
      <c r="CR92" s="222"/>
      <c r="CS92" s="222"/>
      <c r="CT92" s="222"/>
      <c r="CU92" s="222"/>
      <c r="CV92" s="222"/>
      <c r="CW92" s="222"/>
      <c r="CX92" s="222"/>
      <c r="CY92" s="222"/>
      <c r="CZ92" s="222"/>
      <c r="DA92" s="222"/>
      <c r="DB92" s="222"/>
      <c r="DC92" s="222"/>
      <c r="DD92" s="222"/>
      <c r="DE92" s="222"/>
      <c r="DF92" s="222"/>
      <c r="DG92" s="222"/>
      <c r="DH92" s="222"/>
      <c r="DI92" s="222"/>
      <c r="DJ92" s="222"/>
      <c r="DK92" s="222"/>
      <c r="DL92" s="222"/>
      <c r="DM92" s="222"/>
      <c r="DN92" s="222"/>
      <c r="DO92" s="222"/>
      <c r="DP92" s="222"/>
      <c r="DQ92" s="222"/>
      <c r="DR92" s="222"/>
      <c r="DS92" s="222"/>
      <c r="DT92" s="222"/>
      <c r="DU92" s="222"/>
      <c r="DV92" s="222"/>
      <c r="DW92" s="222"/>
      <c r="DX92" s="222"/>
      <c r="DY92" s="222"/>
      <c r="DZ92" s="222"/>
      <c r="EA92" s="222"/>
      <c r="EB92" s="222"/>
      <c r="EC92" s="222"/>
      <c r="ED92" s="222"/>
      <c r="EE92" s="222"/>
      <c r="EF92" s="222"/>
      <c r="EG92" s="222"/>
      <c r="EH92" s="222"/>
      <c r="EI92" s="222"/>
      <c r="EJ92" s="222"/>
      <c r="EK92" s="222"/>
      <c r="EL92" s="222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2"/>
      <c r="EX92" s="222"/>
      <c r="EY92" s="222"/>
      <c r="EZ92" s="222"/>
      <c r="FA92" s="222"/>
      <c r="FB92" s="222"/>
      <c r="FC92" s="222"/>
      <c r="FD92" s="222"/>
      <c r="FE92" s="222"/>
      <c r="FF92" s="222"/>
      <c r="FG92" s="222"/>
      <c r="FH92" s="222"/>
      <c r="FI92" s="222"/>
      <c r="FJ92" s="222"/>
      <c r="FK92" s="222"/>
      <c r="FL92" s="222"/>
      <c r="FM92" s="222"/>
      <c r="FN92" s="222"/>
      <c r="FO92" s="222"/>
      <c r="FP92" s="222"/>
      <c r="FQ92" s="222"/>
      <c r="FR92" s="222"/>
      <c r="FS92" s="222"/>
      <c r="FT92" s="222"/>
      <c r="FU92" s="222"/>
      <c r="FV92" s="222"/>
      <c r="FW92" s="222"/>
      <c r="FX92" s="222"/>
      <c r="FY92" s="222"/>
      <c r="FZ92" s="222"/>
      <c r="GA92" s="222"/>
      <c r="GB92" s="222"/>
      <c r="GC92" s="222"/>
      <c r="GD92" s="222"/>
      <c r="GE92" s="222"/>
      <c r="GF92" s="222"/>
      <c r="GG92" s="222"/>
      <c r="GH92" s="222"/>
      <c r="GI92" s="222"/>
      <c r="GJ92" s="222"/>
      <c r="GK92" s="222"/>
      <c r="GL92" s="222"/>
      <c r="GM92" s="222"/>
      <c r="GN92" s="222"/>
      <c r="GO92" s="222"/>
      <c r="GP92" s="222"/>
      <c r="GQ92" s="222"/>
      <c r="GR92" s="222"/>
      <c r="GS92" s="222"/>
      <c r="GT92" s="222"/>
      <c r="GU92" s="222"/>
      <c r="GV92" s="222"/>
      <c r="GW92" s="222"/>
      <c r="GX92" s="222"/>
      <c r="GY92" s="222"/>
      <c r="GZ92" s="222"/>
      <c r="HA92" s="222"/>
      <c r="HB92" s="222"/>
      <c r="HC92" s="222"/>
      <c r="HD92" s="222"/>
      <c r="HE92" s="222"/>
      <c r="HF92" s="222"/>
      <c r="HG92" s="222"/>
      <c r="HH92" s="222"/>
      <c r="HI92" s="222"/>
      <c r="HJ92" s="222"/>
      <c r="HK92" s="222"/>
      <c r="HL92" s="222"/>
      <c r="HM92" s="222"/>
      <c r="HN92" s="222"/>
      <c r="HO92" s="222"/>
      <c r="HP92" s="222"/>
      <c r="HQ92" s="222"/>
      <c r="HR92" s="222"/>
      <c r="HS92" s="222"/>
      <c r="HT92" s="222"/>
      <c r="HU92" s="222"/>
      <c r="HV92" s="222"/>
      <c r="HW92" s="222"/>
      <c r="HX92" s="222"/>
      <c r="HY92" s="222"/>
      <c r="HZ92" s="222"/>
      <c r="IA92" s="222"/>
      <c r="IB92" s="222"/>
      <c r="IC92" s="222"/>
      <c r="ID92" s="222"/>
      <c r="IE92" s="222"/>
      <c r="IF92" s="222"/>
      <c r="IG92" s="222"/>
      <c r="IH92" s="222"/>
      <c r="II92" s="222"/>
      <c r="IJ92" s="222"/>
      <c r="IK92" s="222"/>
      <c r="IL92" s="222"/>
      <c r="IM92" s="222"/>
      <c r="IN92" s="222"/>
      <c r="IO92" s="222"/>
      <c r="IP92" s="222"/>
      <c r="IQ92" s="222"/>
    </row>
    <row r="93" spans="1:251" s="212" customFormat="1" ht="94.5">
      <c r="A93" s="654"/>
      <c r="B93" s="229" t="s">
        <v>242</v>
      </c>
      <c r="C93" s="214">
        <f>SUM(E93:O93)</f>
        <v>0</v>
      </c>
      <c r="D93" s="225">
        <v>287197</v>
      </c>
      <c r="E93" s="230"/>
      <c r="F93" s="230"/>
      <c r="G93" s="230"/>
      <c r="H93" s="235"/>
      <c r="I93" s="230"/>
      <c r="J93" s="230"/>
      <c r="K93" s="230"/>
      <c r="L93" s="230"/>
      <c r="M93" s="230"/>
      <c r="N93" s="230"/>
      <c r="O93" s="230"/>
      <c r="P93" s="232">
        <f>D93*E93</f>
        <v>0</v>
      </c>
      <c r="Q93" s="232"/>
      <c r="R93" s="232"/>
      <c r="S93" s="236"/>
      <c r="T93" s="232"/>
      <c r="U93" s="232"/>
      <c r="V93" s="232"/>
      <c r="W93" s="232"/>
      <c r="X93" s="232"/>
      <c r="Y93" s="232"/>
      <c r="Z93" s="233"/>
      <c r="AA93" s="220">
        <f t="shared" si="1"/>
        <v>0</v>
      </c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  <c r="DQ93" s="222"/>
      <c r="DR93" s="222"/>
      <c r="DS93" s="222"/>
      <c r="DT93" s="222"/>
      <c r="DU93" s="222"/>
      <c r="DV93" s="222"/>
      <c r="DW93" s="222"/>
      <c r="DX93" s="222"/>
      <c r="DY93" s="222"/>
      <c r="DZ93" s="222"/>
      <c r="EA93" s="222"/>
      <c r="EB93" s="222"/>
      <c r="EC93" s="222"/>
      <c r="ED93" s="222"/>
      <c r="EE93" s="222"/>
      <c r="EF93" s="222"/>
      <c r="EG93" s="222"/>
      <c r="EH93" s="222"/>
      <c r="EI93" s="222"/>
      <c r="EJ93" s="222"/>
      <c r="EK93" s="222"/>
      <c r="EL93" s="222"/>
      <c r="EM93" s="222"/>
      <c r="EN93" s="222"/>
      <c r="EO93" s="222"/>
      <c r="EP93" s="222"/>
      <c r="EQ93" s="222"/>
      <c r="ER93" s="222"/>
      <c r="ES93" s="222"/>
      <c r="ET93" s="222"/>
      <c r="EU93" s="222"/>
      <c r="EV93" s="222"/>
      <c r="EW93" s="222"/>
      <c r="EX93" s="222"/>
      <c r="EY93" s="222"/>
      <c r="EZ93" s="222"/>
      <c r="FA93" s="222"/>
      <c r="FB93" s="222"/>
      <c r="FC93" s="222"/>
      <c r="FD93" s="222"/>
      <c r="FE93" s="222"/>
      <c r="FF93" s="222"/>
      <c r="FG93" s="222"/>
      <c r="FH93" s="222"/>
      <c r="FI93" s="222"/>
      <c r="FJ93" s="222"/>
      <c r="FK93" s="222"/>
      <c r="FL93" s="222"/>
      <c r="FM93" s="222"/>
      <c r="FN93" s="222"/>
      <c r="FO93" s="222"/>
      <c r="FP93" s="222"/>
      <c r="FQ93" s="222"/>
      <c r="FR93" s="222"/>
      <c r="FS93" s="222"/>
      <c r="FT93" s="222"/>
      <c r="FU93" s="222"/>
      <c r="FV93" s="222"/>
      <c r="FW93" s="222"/>
      <c r="FX93" s="222"/>
      <c r="FY93" s="222"/>
      <c r="FZ93" s="222"/>
      <c r="GA93" s="222"/>
      <c r="GB93" s="222"/>
      <c r="GC93" s="222"/>
      <c r="GD93" s="222"/>
      <c r="GE93" s="222"/>
      <c r="GF93" s="222"/>
      <c r="GG93" s="222"/>
      <c r="GH93" s="222"/>
      <c r="GI93" s="222"/>
      <c r="GJ93" s="222"/>
      <c r="GK93" s="222"/>
      <c r="GL93" s="222"/>
      <c r="GM93" s="222"/>
      <c r="GN93" s="222"/>
      <c r="GO93" s="222"/>
      <c r="GP93" s="222"/>
      <c r="GQ93" s="222"/>
      <c r="GR93" s="222"/>
      <c r="GS93" s="222"/>
      <c r="GT93" s="222"/>
      <c r="GU93" s="222"/>
      <c r="GV93" s="222"/>
      <c r="GW93" s="222"/>
      <c r="GX93" s="222"/>
      <c r="GY93" s="222"/>
      <c r="GZ93" s="222"/>
      <c r="HA93" s="222"/>
      <c r="HB93" s="222"/>
      <c r="HC93" s="222"/>
      <c r="HD93" s="222"/>
      <c r="HE93" s="222"/>
      <c r="HF93" s="222"/>
      <c r="HG93" s="222"/>
      <c r="HH93" s="222"/>
      <c r="HI93" s="222"/>
      <c r="HJ93" s="222"/>
      <c r="HK93" s="222"/>
      <c r="HL93" s="222"/>
      <c r="HM93" s="222"/>
      <c r="HN93" s="222"/>
      <c r="HO93" s="222"/>
      <c r="HP93" s="222"/>
      <c r="HQ93" s="222"/>
      <c r="HR93" s="222"/>
      <c r="HS93" s="222"/>
      <c r="HT93" s="222"/>
      <c r="HU93" s="222"/>
      <c r="HV93" s="222"/>
      <c r="HW93" s="222"/>
      <c r="HX93" s="222"/>
      <c r="HY93" s="222"/>
      <c r="HZ93" s="222"/>
      <c r="IA93" s="222"/>
      <c r="IB93" s="222"/>
      <c r="IC93" s="222"/>
      <c r="ID93" s="222"/>
      <c r="IE93" s="222"/>
      <c r="IF93" s="222"/>
      <c r="IG93" s="222"/>
      <c r="IH93" s="222"/>
      <c r="II93" s="222"/>
      <c r="IJ93" s="222"/>
      <c r="IK93" s="222"/>
      <c r="IL93" s="222"/>
      <c r="IM93" s="222"/>
      <c r="IN93" s="222"/>
      <c r="IO93" s="222"/>
      <c r="IP93" s="222"/>
      <c r="IQ93" s="222"/>
    </row>
    <row r="94" spans="1:251" s="212" customFormat="1" ht="24.75" customHeight="1">
      <c r="A94" s="654"/>
      <c r="B94" s="234" t="s">
        <v>243</v>
      </c>
      <c r="C94" s="214"/>
      <c r="D94" s="225"/>
      <c r="E94" s="230"/>
      <c r="F94" s="230"/>
      <c r="G94" s="230"/>
      <c r="H94" s="235"/>
      <c r="I94" s="230"/>
      <c r="J94" s="230"/>
      <c r="K94" s="230"/>
      <c r="L94" s="230"/>
      <c r="M94" s="230"/>
      <c r="N94" s="230"/>
      <c r="O94" s="230"/>
      <c r="P94" s="232"/>
      <c r="Q94" s="232"/>
      <c r="R94" s="232"/>
      <c r="S94" s="236"/>
      <c r="T94" s="232"/>
      <c r="U94" s="232"/>
      <c r="V94" s="232"/>
      <c r="W94" s="232"/>
      <c r="X94" s="232"/>
      <c r="Y94" s="232"/>
      <c r="Z94" s="233"/>
      <c r="AA94" s="220">
        <f t="shared" si="1"/>
        <v>0</v>
      </c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  <c r="DQ94" s="222"/>
      <c r="DR94" s="222"/>
      <c r="DS94" s="222"/>
      <c r="DT94" s="222"/>
      <c r="DU94" s="222"/>
      <c r="DV94" s="222"/>
      <c r="DW94" s="222"/>
      <c r="DX94" s="222"/>
      <c r="DY94" s="222"/>
      <c r="DZ94" s="222"/>
      <c r="EA94" s="222"/>
      <c r="EB94" s="222"/>
      <c r="EC94" s="222"/>
      <c r="ED94" s="222"/>
      <c r="EE94" s="222"/>
      <c r="EF94" s="222"/>
      <c r="EG94" s="222"/>
      <c r="EH94" s="222"/>
      <c r="EI94" s="222"/>
      <c r="EJ94" s="222"/>
      <c r="EK94" s="222"/>
      <c r="EL94" s="222"/>
      <c r="EM94" s="222"/>
      <c r="EN94" s="222"/>
      <c r="EO94" s="222"/>
      <c r="EP94" s="222"/>
      <c r="EQ94" s="222"/>
      <c r="ER94" s="222"/>
      <c r="ES94" s="222"/>
      <c r="ET94" s="222"/>
      <c r="EU94" s="222"/>
      <c r="EV94" s="222"/>
      <c r="EW94" s="222"/>
      <c r="EX94" s="222"/>
      <c r="EY94" s="222"/>
      <c r="EZ94" s="222"/>
      <c r="FA94" s="222"/>
      <c r="FB94" s="222"/>
      <c r="FC94" s="222"/>
      <c r="FD94" s="222"/>
      <c r="FE94" s="222"/>
      <c r="FF94" s="222"/>
      <c r="FG94" s="222"/>
      <c r="FH94" s="222"/>
      <c r="FI94" s="222"/>
      <c r="FJ94" s="222"/>
      <c r="FK94" s="222"/>
      <c r="FL94" s="222"/>
      <c r="FM94" s="222"/>
      <c r="FN94" s="222"/>
      <c r="FO94" s="222"/>
      <c r="FP94" s="222"/>
      <c r="FQ94" s="222"/>
      <c r="FR94" s="222"/>
      <c r="FS94" s="222"/>
      <c r="FT94" s="222"/>
      <c r="FU94" s="222"/>
      <c r="FV94" s="222"/>
      <c r="FW94" s="222"/>
      <c r="FX94" s="222"/>
      <c r="FY94" s="222"/>
      <c r="FZ94" s="222"/>
      <c r="GA94" s="222"/>
      <c r="GB94" s="222"/>
      <c r="GC94" s="222"/>
      <c r="GD94" s="222"/>
      <c r="GE94" s="222"/>
      <c r="GF94" s="222"/>
      <c r="GG94" s="222"/>
      <c r="GH94" s="222"/>
      <c r="GI94" s="222"/>
      <c r="GJ94" s="222"/>
      <c r="GK94" s="222"/>
      <c r="GL94" s="222"/>
      <c r="GM94" s="222"/>
      <c r="GN94" s="222"/>
      <c r="GO94" s="222"/>
      <c r="GP94" s="222"/>
      <c r="GQ94" s="222"/>
      <c r="GR94" s="222"/>
      <c r="GS94" s="222"/>
      <c r="GT94" s="222"/>
      <c r="GU94" s="222"/>
      <c r="GV94" s="222"/>
      <c r="GW94" s="222"/>
      <c r="GX94" s="222"/>
      <c r="GY94" s="222"/>
      <c r="GZ94" s="222"/>
      <c r="HA94" s="222"/>
      <c r="HB94" s="222"/>
      <c r="HC94" s="222"/>
      <c r="HD94" s="222"/>
      <c r="HE94" s="222"/>
      <c r="HF94" s="222"/>
      <c r="HG94" s="222"/>
      <c r="HH94" s="222"/>
      <c r="HI94" s="222"/>
      <c r="HJ94" s="222"/>
      <c r="HK94" s="222"/>
      <c r="HL94" s="222"/>
      <c r="HM94" s="222"/>
      <c r="HN94" s="222"/>
      <c r="HO94" s="222"/>
      <c r="HP94" s="222"/>
      <c r="HQ94" s="222"/>
      <c r="HR94" s="222"/>
      <c r="HS94" s="222"/>
      <c r="HT94" s="222"/>
      <c r="HU94" s="222"/>
      <c r="HV94" s="222"/>
      <c r="HW94" s="222"/>
      <c r="HX94" s="222"/>
      <c r="HY94" s="222"/>
      <c r="HZ94" s="222"/>
      <c r="IA94" s="222"/>
      <c r="IB94" s="222"/>
      <c r="IC94" s="222"/>
      <c r="ID94" s="222"/>
      <c r="IE94" s="222"/>
      <c r="IF94" s="222"/>
      <c r="IG94" s="222"/>
      <c r="IH94" s="222"/>
      <c r="II94" s="222"/>
      <c r="IJ94" s="222"/>
      <c r="IK94" s="222"/>
      <c r="IL94" s="222"/>
      <c r="IM94" s="222"/>
      <c r="IN94" s="222"/>
      <c r="IO94" s="222"/>
      <c r="IP94" s="222"/>
      <c r="IQ94" s="222"/>
    </row>
    <row r="95" spans="1:251" s="212" customFormat="1" ht="24.75" customHeight="1">
      <c r="A95" s="654"/>
      <c r="B95" s="234" t="s">
        <v>244</v>
      </c>
      <c r="C95" s="214"/>
      <c r="D95" s="225"/>
      <c r="E95" s="230"/>
      <c r="F95" s="230"/>
      <c r="G95" s="230"/>
      <c r="H95" s="235"/>
      <c r="I95" s="230"/>
      <c r="J95" s="230"/>
      <c r="K95" s="230"/>
      <c r="L95" s="230"/>
      <c r="M95" s="230"/>
      <c r="N95" s="230"/>
      <c r="O95" s="230"/>
      <c r="P95" s="232"/>
      <c r="Q95" s="232"/>
      <c r="R95" s="232"/>
      <c r="S95" s="236"/>
      <c r="T95" s="232"/>
      <c r="U95" s="232"/>
      <c r="V95" s="232"/>
      <c r="W95" s="232"/>
      <c r="X95" s="232"/>
      <c r="Y95" s="232"/>
      <c r="Z95" s="233"/>
      <c r="AA95" s="220">
        <f t="shared" si="1"/>
        <v>0</v>
      </c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2"/>
      <c r="DT95" s="222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2"/>
      <c r="FE95" s="222"/>
      <c r="FF95" s="222"/>
      <c r="FG95" s="222"/>
      <c r="FH95" s="222"/>
      <c r="FI95" s="222"/>
      <c r="FJ95" s="222"/>
      <c r="FK95" s="222"/>
      <c r="FL95" s="222"/>
      <c r="FM95" s="222"/>
      <c r="FN95" s="222"/>
      <c r="FO95" s="222"/>
      <c r="FP95" s="222"/>
      <c r="FQ95" s="222"/>
      <c r="FR95" s="222"/>
      <c r="FS95" s="222"/>
      <c r="FT95" s="222"/>
      <c r="FU95" s="222"/>
      <c r="FV95" s="222"/>
      <c r="FW95" s="222"/>
      <c r="FX95" s="222"/>
      <c r="FY95" s="222"/>
      <c r="FZ95" s="222"/>
      <c r="GA95" s="222"/>
      <c r="GB95" s="222"/>
      <c r="GC95" s="222"/>
      <c r="GD95" s="222"/>
      <c r="GE95" s="222"/>
      <c r="GF95" s="222"/>
      <c r="GG95" s="222"/>
      <c r="GH95" s="222"/>
      <c r="GI95" s="222"/>
      <c r="GJ95" s="222"/>
      <c r="GK95" s="222"/>
      <c r="GL95" s="222"/>
      <c r="GM95" s="222"/>
      <c r="GN95" s="222"/>
      <c r="GO95" s="222"/>
      <c r="GP95" s="222"/>
      <c r="GQ95" s="222"/>
      <c r="GR95" s="222"/>
      <c r="GS95" s="222"/>
      <c r="GT95" s="222"/>
      <c r="GU95" s="222"/>
      <c r="GV95" s="222"/>
      <c r="GW95" s="222"/>
      <c r="GX95" s="222"/>
      <c r="GY95" s="222"/>
      <c r="GZ95" s="222"/>
      <c r="HA95" s="222"/>
      <c r="HB95" s="222"/>
      <c r="HC95" s="222"/>
      <c r="HD95" s="222"/>
      <c r="HE95" s="222"/>
      <c r="HF95" s="222"/>
      <c r="HG95" s="222"/>
      <c r="HH95" s="222"/>
      <c r="HI95" s="222"/>
      <c r="HJ95" s="222"/>
      <c r="HK95" s="222"/>
      <c r="HL95" s="222"/>
      <c r="HM95" s="222"/>
      <c r="HN95" s="222"/>
      <c r="HO95" s="222"/>
      <c r="HP95" s="222"/>
      <c r="HQ95" s="222"/>
      <c r="HR95" s="222"/>
      <c r="HS95" s="222"/>
      <c r="HT95" s="222"/>
      <c r="HU95" s="222"/>
      <c r="HV95" s="222"/>
      <c r="HW95" s="222"/>
      <c r="HX95" s="222"/>
      <c r="HY95" s="222"/>
      <c r="HZ95" s="222"/>
      <c r="IA95" s="222"/>
      <c r="IB95" s="222"/>
      <c r="IC95" s="222"/>
      <c r="ID95" s="222"/>
      <c r="IE95" s="222"/>
      <c r="IF95" s="222"/>
      <c r="IG95" s="222"/>
      <c r="IH95" s="222"/>
      <c r="II95" s="222"/>
      <c r="IJ95" s="222"/>
      <c r="IK95" s="222"/>
      <c r="IL95" s="222"/>
      <c r="IM95" s="222"/>
      <c r="IN95" s="222"/>
      <c r="IO95" s="222"/>
      <c r="IP95" s="222"/>
      <c r="IQ95" s="222"/>
    </row>
    <row r="96" spans="1:251" s="212" customFormat="1" ht="24.75" customHeight="1">
      <c r="A96" s="654"/>
      <c r="B96" s="234" t="s">
        <v>245</v>
      </c>
      <c r="C96" s="214"/>
      <c r="D96" s="225"/>
      <c r="E96" s="230"/>
      <c r="F96" s="230"/>
      <c r="G96" s="230"/>
      <c r="H96" s="235"/>
      <c r="I96" s="230"/>
      <c r="J96" s="230"/>
      <c r="K96" s="230"/>
      <c r="L96" s="230"/>
      <c r="M96" s="230"/>
      <c r="N96" s="230"/>
      <c r="O96" s="230"/>
      <c r="P96" s="232"/>
      <c r="Q96" s="232"/>
      <c r="R96" s="232"/>
      <c r="S96" s="236"/>
      <c r="T96" s="232"/>
      <c r="U96" s="232"/>
      <c r="V96" s="232"/>
      <c r="W96" s="232"/>
      <c r="X96" s="232"/>
      <c r="Y96" s="232"/>
      <c r="Z96" s="233"/>
      <c r="AA96" s="220">
        <f t="shared" si="1"/>
        <v>0</v>
      </c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2"/>
      <c r="DT96" s="222"/>
      <c r="DU96" s="222"/>
      <c r="DV96" s="222"/>
      <c r="DW96" s="222"/>
      <c r="DX96" s="222"/>
      <c r="DY96" s="222"/>
      <c r="DZ96" s="222"/>
      <c r="EA96" s="222"/>
      <c r="EB96" s="222"/>
      <c r="EC96" s="222"/>
      <c r="ED96" s="222"/>
      <c r="EE96" s="222"/>
      <c r="EF96" s="222"/>
      <c r="EG96" s="222"/>
      <c r="EH96" s="222"/>
      <c r="EI96" s="222"/>
      <c r="EJ96" s="222"/>
      <c r="EK96" s="222"/>
      <c r="EL96" s="222"/>
      <c r="EM96" s="222"/>
      <c r="EN96" s="222"/>
      <c r="EO96" s="222"/>
      <c r="EP96" s="222"/>
      <c r="EQ96" s="222"/>
      <c r="ER96" s="222"/>
      <c r="ES96" s="222"/>
      <c r="ET96" s="222"/>
      <c r="EU96" s="222"/>
      <c r="EV96" s="222"/>
      <c r="EW96" s="222"/>
      <c r="EX96" s="222"/>
      <c r="EY96" s="222"/>
      <c r="EZ96" s="222"/>
      <c r="FA96" s="222"/>
      <c r="FB96" s="222"/>
      <c r="FC96" s="222"/>
      <c r="FD96" s="222"/>
      <c r="FE96" s="222"/>
      <c r="FF96" s="222"/>
      <c r="FG96" s="222"/>
      <c r="FH96" s="222"/>
      <c r="FI96" s="222"/>
      <c r="FJ96" s="222"/>
      <c r="FK96" s="222"/>
      <c r="FL96" s="222"/>
      <c r="FM96" s="222"/>
      <c r="FN96" s="222"/>
      <c r="FO96" s="222"/>
      <c r="FP96" s="222"/>
      <c r="FQ96" s="222"/>
      <c r="FR96" s="222"/>
      <c r="FS96" s="222"/>
      <c r="FT96" s="222"/>
      <c r="FU96" s="222"/>
      <c r="FV96" s="222"/>
      <c r="FW96" s="222"/>
      <c r="FX96" s="222"/>
      <c r="FY96" s="222"/>
      <c r="FZ96" s="222"/>
      <c r="GA96" s="222"/>
      <c r="GB96" s="222"/>
      <c r="GC96" s="222"/>
      <c r="GD96" s="222"/>
      <c r="GE96" s="222"/>
      <c r="GF96" s="222"/>
      <c r="GG96" s="222"/>
      <c r="GH96" s="222"/>
      <c r="GI96" s="222"/>
      <c r="GJ96" s="222"/>
      <c r="GK96" s="222"/>
      <c r="GL96" s="222"/>
      <c r="GM96" s="222"/>
      <c r="GN96" s="222"/>
      <c r="GO96" s="222"/>
      <c r="GP96" s="222"/>
      <c r="GQ96" s="222"/>
      <c r="GR96" s="222"/>
      <c r="GS96" s="222"/>
      <c r="GT96" s="222"/>
      <c r="GU96" s="222"/>
      <c r="GV96" s="222"/>
      <c r="GW96" s="222"/>
      <c r="GX96" s="222"/>
      <c r="GY96" s="222"/>
      <c r="GZ96" s="222"/>
      <c r="HA96" s="222"/>
      <c r="HB96" s="222"/>
      <c r="HC96" s="222"/>
      <c r="HD96" s="222"/>
      <c r="HE96" s="222"/>
      <c r="HF96" s="222"/>
      <c r="HG96" s="222"/>
      <c r="HH96" s="222"/>
      <c r="HI96" s="222"/>
      <c r="HJ96" s="222"/>
      <c r="HK96" s="222"/>
      <c r="HL96" s="222"/>
      <c r="HM96" s="222"/>
      <c r="HN96" s="222"/>
      <c r="HO96" s="222"/>
      <c r="HP96" s="222"/>
      <c r="HQ96" s="222"/>
      <c r="HR96" s="222"/>
      <c r="HS96" s="222"/>
      <c r="HT96" s="222"/>
      <c r="HU96" s="222"/>
      <c r="HV96" s="222"/>
      <c r="HW96" s="222"/>
      <c r="HX96" s="222"/>
      <c r="HY96" s="222"/>
      <c r="HZ96" s="222"/>
      <c r="IA96" s="222"/>
      <c r="IB96" s="222"/>
      <c r="IC96" s="222"/>
      <c r="ID96" s="222"/>
      <c r="IE96" s="222"/>
      <c r="IF96" s="222"/>
      <c r="IG96" s="222"/>
      <c r="IH96" s="222"/>
      <c r="II96" s="222"/>
      <c r="IJ96" s="222"/>
      <c r="IK96" s="222"/>
      <c r="IL96" s="222"/>
      <c r="IM96" s="222"/>
      <c r="IN96" s="222"/>
      <c r="IO96" s="222"/>
      <c r="IP96" s="222"/>
      <c r="IQ96" s="222"/>
    </row>
    <row r="97" spans="1:251" s="212" customFormat="1" ht="24.75" customHeight="1">
      <c r="A97" s="654"/>
      <c r="B97" s="234" t="s">
        <v>246</v>
      </c>
      <c r="C97" s="214"/>
      <c r="D97" s="225"/>
      <c r="E97" s="230"/>
      <c r="F97" s="230"/>
      <c r="G97" s="230"/>
      <c r="H97" s="235"/>
      <c r="I97" s="230"/>
      <c r="J97" s="230"/>
      <c r="K97" s="230"/>
      <c r="L97" s="230"/>
      <c r="M97" s="230"/>
      <c r="N97" s="230"/>
      <c r="O97" s="230"/>
      <c r="P97" s="232"/>
      <c r="Q97" s="232"/>
      <c r="R97" s="232"/>
      <c r="S97" s="236"/>
      <c r="T97" s="232"/>
      <c r="U97" s="232"/>
      <c r="V97" s="232"/>
      <c r="W97" s="232"/>
      <c r="X97" s="232"/>
      <c r="Y97" s="232"/>
      <c r="Z97" s="233"/>
      <c r="AA97" s="220">
        <f t="shared" si="1"/>
        <v>0</v>
      </c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2"/>
      <c r="DR97" s="222"/>
      <c r="DS97" s="222"/>
      <c r="DT97" s="222"/>
      <c r="DU97" s="222"/>
      <c r="DV97" s="222"/>
      <c r="DW97" s="222"/>
      <c r="DX97" s="222"/>
      <c r="DY97" s="222"/>
      <c r="DZ97" s="222"/>
      <c r="EA97" s="222"/>
      <c r="EB97" s="222"/>
      <c r="EC97" s="222"/>
      <c r="ED97" s="222"/>
      <c r="EE97" s="222"/>
      <c r="EF97" s="222"/>
      <c r="EG97" s="222"/>
      <c r="EH97" s="222"/>
      <c r="EI97" s="222"/>
      <c r="EJ97" s="222"/>
      <c r="EK97" s="222"/>
      <c r="EL97" s="222"/>
      <c r="EM97" s="222"/>
      <c r="EN97" s="222"/>
      <c r="EO97" s="222"/>
      <c r="EP97" s="222"/>
      <c r="EQ97" s="222"/>
      <c r="ER97" s="222"/>
      <c r="ES97" s="222"/>
      <c r="ET97" s="222"/>
      <c r="EU97" s="222"/>
      <c r="EV97" s="222"/>
      <c r="EW97" s="222"/>
      <c r="EX97" s="222"/>
      <c r="EY97" s="222"/>
      <c r="EZ97" s="222"/>
      <c r="FA97" s="222"/>
      <c r="FB97" s="222"/>
      <c r="FC97" s="222"/>
      <c r="FD97" s="222"/>
      <c r="FE97" s="222"/>
      <c r="FF97" s="222"/>
      <c r="FG97" s="222"/>
      <c r="FH97" s="222"/>
      <c r="FI97" s="222"/>
      <c r="FJ97" s="222"/>
      <c r="FK97" s="222"/>
      <c r="FL97" s="222"/>
      <c r="FM97" s="222"/>
      <c r="FN97" s="222"/>
      <c r="FO97" s="222"/>
      <c r="FP97" s="222"/>
      <c r="FQ97" s="222"/>
      <c r="FR97" s="222"/>
      <c r="FS97" s="222"/>
      <c r="FT97" s="222"/>
      <c r="FU97" s="222"/>
      <c r="FV97" s="222"/>
      <c r="FW97" s="222"/>
      <c r="FX97" s="222"/>
      <c r="FY97" s="222"/>
      <c r="FZ97" s="222"/>
      <c r="GA97" s="222"/>
      <c r="GB97" s="222"/>
      <c r="GC97" s="222"/>
      <c r="GD97" s="222"/>
      <c r="GE97" s="222"/>
      <c r="GF97" s="222"/>
      <c r="GG97" s="222"/>
      <c r="GH97" s="222"/>
      <c r="GI97" s="222"/>
      <c r="GJ97" s="222"/>
      <c r="GK97" s="222"/>
      <c r="GL97" s="222"/>
      <c r="GM97" s="222"/>
      <c r="GN97" s="222"/>
      <c r="GO97" s="222"/>
      <c r="GP97" s="222"/>
      <c r="GQ97" s="222"/>
      <c r="GR97" s="222"/>
      <c r="GS97" s="222"/>
      <c r="GT97" s="222"/>
      <c r="GU97" s="222"/>
      <c r="GV97" s="222"/>
      <c r="GW97" s="222"/>
      <c r="GX97" s="222"/>
      <c r="GY97" s="222"/>
      <c r="GZ97" s="222"/>
      <c r="HA97" s="222"/>
      <c r="HB97" s="222"/>
      <c r="HC97" s="222"/>
      <c r="HD97" s="222"/>
      <c r="HE97" s="222"/>
      <c r="HF97" s="222"/>
      <c r="HG97" s="222"/>
      <c r="HH97" s="222"/>
      <c r="HI97" s="222"/>
      <c r="HJ97" s="222"/>
      <c r="HK97" s="222"/>
      <c r="HL97" s="222"/>
      <c r="HM97" s="222"/>
      <c r="HN97" s="222"/>
      <c r="HO97" s="222"/>
      <c r="HP97" s="222"/>
      <c r="HQ97" s="222"/>
      <c r="HR97" s="222"/>
      <c r="HS97" s="222"/>
      <c r="HT97" s="222"/>
      <c r="HU97" s="222"/>
      <c r="HV97" s="222"/>
      <c r="HW97" s="222"/>
      <c r="HX97" s="222"/>
      <c r="HY97" s="222"/>
      <c r="HZ97" s="222"/>
      <c r="IA97" s="222"/>
      <c r="IB97" s="222"/>
      <c r="IC97" s="222"/>
      <c r="ID97" s="222"/>
      <c r="IE97" s="222"/>
      <c r="IF97" s="222"/>
      <c r="IG97" s="222"/>
      <c r="IH97" s="222"/>
      <c r="II97" s="222"/>
      <c r="IJ97" s="222"/>
      <c r="IK97" s="222"/>
      <c r="IL97" s="222"/>
      <c r="IM97" s="222"/>
      <c r="IN97" s="222"/>
      <c r="IO97" s="222"/>
      <c r="IP97" s="222"/>
      <c r="IQ97" s="222"/>
    </row>
    <row r="98" spans="1:251" s="212" customFormat="1" ht="24.75" customHeight="1">
      <c r="A98" s="654"/>
      <c r="B98" s="234" t="s">
        <v>247</v>
      </c>
      <c r="C98" s="214"/>
      <c r="D98" s="225"/>
      <c r="E98" s="230"/>
      <c r="F98" s="230"/>
      <c r="G98" s="230"/>
      <c r="H98" s="235"/>
      <c r="I98" s="230"/>
      <c r="J98" s="230"/>
      <c r="K98" s="230"/>
      <c r="L98" s="230"/>
      <c r="M98" s="230"/>
      <c r="N98" s="230"/>
      <c r="O98" s="230"/>
      <c r="P98" s="232"/>
      <c r="Q98" s="232"/>
      <c r="R98" s="232"/>
      <c r="S98" s="236"/>
      <c r="T98" s="232"/>
      <c r="U98" s="232"/>
      <c r="V98" s="232"/>
      <c r="W98" s="232"/>
      <c r="X98" s="232"/>
      <c r="Y98" s="232"/>
      <c r="Z98" s="233"/>
      <c r="AA98" s="220">
        <f t="shared" si="1"/>
        <v>0</v>
      </c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2"/>
      <c r="BQ98" s="222"/>
      <c r="BR98" s="222"/>
      <c r="BS98" s="222"/>
      <c r="BT98" s="222"/>
      <c r="BU98" s="222"/>
      <c r="BV98" s="222"/>
      <c r="BW98" s="222"/>
      <c r="BX98" s="222"/>
      <c r="BY98" s="222"/>
      <c r="BZ98" s="222"/>
      <c r="CA98" s="222"/>
      <c r="CB98" s="222"/>
      <c r="CC98" s="222"/>
      <c r="CD98" s="222"/>
      <c r="CE98" s="222"/>
      <c r="CF98" s="222"/>
      <c r="CG98" s="222"/>
      <c r="CH98" s="222"/>
      <c r="CI98" s="222"/>
      <c r="CJ98" s="222"/>
      <c r="CK98" s="222"/>
      <c r="CL98" s="222"/>
      <c r="CM98" s="222"/>
      <c r="CN98" s="222"/>
      <c r="CO98" s="222"/>
      <c r="CP98" s="222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222"/>
      <c r="DE98" s="222"/>
      <c r="DF98" s="222"/>
      <c r="DG98" s="222"/>
      <c r="DH98" s="222"/>
      <c r="DI98" s="222"/>
      <c r="DJ98" s="222"/>
      <c r="DK98" s="222"/>
      <c r="DL98" s="222"/>
      <c r="DM98" s="222"/>
      <c r="DN98" s="222"/>
      <c r="DO98" s="222"/>
      <c r="DP98" s="222"/>
      <c r="DQ98" s="222"/>
      <c r="DR98" s="222"/>
      <c r="DS98" s="222"/>
      <c r="DT98" s="222"/>
      <c r="DU98" s="222"/>
      <c r="DV98" s="222"/>
      <c r="DW98" s="222"/>
      <c r="DX98" s="222"/>
      <c r="DY98" s="222"/>
      <c r="DZ98" s="222"/>
      <c r="EA98" s="222"/>
      <c r="EB98" s="222"/>
      <c r="EC98" s="222"/>
      <c r="ED98" s="222"/>
      <c r="EE98" s="222"/>
      <c r="EF98" s="222"/>
      <c r="EG98" s="222"/>
      <c r="EH98" s="222"/>
      <c r="EI98" s="222"/>
      <c r="EJ98" s="222"/>
      <c r="EK98" s="222"/>
      <c r="EL98" s="222"/>
      <c r="EM98" s="222"/>
      <c r="EN98" s="222"/>
      <c r="EO98" s="222"/>
      <c r="EP98" s="222"/>
      <c r="EQ98" s="222"/>
      <c r="ER98" s="222"/>
      <c r="ES98" s="222"/>
      <c r="ET98" s="222"/>
      <c r="EU98" s="222"/>
      <c r="EV98" s="222"/>
      <c r="EW98" s="222"/>
      <c r="EX98" s="222"/>
      <c r="EY98" s="222"/>
      <c r="EZ98" s="222"/>
      <c r="FA98" s="222"/>
      <c r="FB98" s="222"/>
      <c r="FC98" s="222"/>
      <c r="FD98" s="222"/>
      <c r="FE98" s="222"/>
      <c r="FF98" s="222"/>
      <c r="FG98" s="222"/>
      <c r="FH98" s="222"/>
      <c r="FI98" s="222"/>
      <c r="FJ98" s="222"/>
      <c r="FK98" s="222"/>
      <c r="FL98" s="222"/>
      <c r="FM98" s="222"/>
      <c r="FN98" s="222"/>
      <c r="FO98" s="222"/>
      <c r="FP98" s="222"/>
      <c r="FQ98" s="222"/>
      <c r="FR98" s="222"/>
      <c r="FS98" s="222"/>
      <c r="FT98" s="222"/>
      <c r="FU98" s="222"/>
      <c r="FV98" s="222"/>
      <c r="FW98" s="222"/>
      <c r="FX98" s="222"/>
      <c r="FY98" s="222"/>
      <c r="FZ98" s="222"/>
      <c r="GA98" s="222"/>
      <c r="GB98" s="222"/>
      <c r="GC98" s="222"/>
      <c r="GD98" s="222"/>
      <c r="GE98" s="222"/>
      <c r="GF98" s="222"/>
      <c r="GG98" s="222"/>
      <c r="GH98" s="222"/>
      <c r="GI98" s="222"/>
      <c r="GJ98" s="222"/>
      <c r="GK98" s="222"/>
      <c r="GL98" s="222"/>
      <c r="GM98" s="222"/>
      <c r="GN98" s="222"/>
      <c r="GO98" s="222"/>
      <c r="GP98" s="222"/>
      <c r="GQ98" s="222"/>
      <c r="GR98" s="222"/>
      <c r="GS98" s="222"/>
      <c r="GT98" s="222"/>
      <c r="GU98" s="222"/>
      <c r="GV98" s="222"/>
      <c r="GW98" s="222"/>
      <c r="GX98" s="222"/>
      <c r="GY98" s="222"/>
      <c r="GZ98" s="222"/>
      <c r="HA98" s="222"/>
      <c r="HB98" s="222"/>
      <c r="HC98" s="222"/>
      <c r="HD98" s="222"/>
      <c r="HE98" s="222"/>
      <c r="HF98" s="222"/>
      <c r="HG98" s="222"/>
      <c r="HH98" s="222"/>
      <c r="HI98" s="222"/>
      <c r="HJ98" s="222"/>
      <c r="HK98" s="222"/>
      <c r="HL98" s="222"/>
      <c r="HM98" s="222"/>
      <c r="HN98" s="222"/>
      <c r="HO98" s="222"/>
      <c r="HP98" s="222"/>
      <c r="HQ98" s="222"/>
      <c r="HR98" s="222"/>
      <c r="HS98" s="222"/>
      <c r="HT98" s="222"/>
      <c r="HU98" s="222"/>
      <c r="HV98" s="222"/>
      <c r="HW98" s="222"/>
      <c r="HX98" s="222"/>
      <c r="HY98" s="222"/>
      <c r="HZ98" s="222"/>
      <c r="IA98" s="222"/>
      <c r="IB98" s="222"/>
      <c r="IC98" s="222"/>
      <c r="ID98" s="222"/>
      <c r="IE98" s="222"/>
      <c r="IF98" s="222"/>
      <c r="IG98" s="222"/>
      <c r="IH98" s="222"/>
      <c r="II98" s="222"/>
      <c r="IJ98" s="222"/>
      <c r="IK98" s="222"/>
      <c r="IL98" s="222"/>
      <c r="IM98" s="222"/>
      <c r="IN98" s="222"/>
      <c r="IO98" s="222"/>
      <c r="IP98" s="222"/>
      <c r="IQ98" s="222"/>
    </row>
    <row r="99" spans="1:251" s="212" customFormat="1" ht="74.25" customHeight="1">
      <c r="A99" s="654"/>
      <c r="B99" s="234" t="s">
        <v>248</v>
      </c>
      <c r="C99" s="214">
        <f>SUM(E99:O99)</f>
        <v>0</v>
      </c>
      <c r="D99" s="225">
        <v>352984</v>
      </c>
      <c r="E99" s="230"/>
      <c r="F99" s="230"/>
      <c r="G99" s="230"/>
      <c r="H99" s="235"/>
      <c r="I99" s="230"/>
      <c r="J99" s="230"/>
      <c r="K99" s="230"/>
      <c r="L99" s="230"/>
      <c r="M99" s="230"/>
      <c r="N99" s="230"/>
      <c r="O99" s="230"/>
      <c r="P99" s="232">
        <f>$D$99*E99</f>
        <v>0</v>
      </c>
      <c r="Q99" s="232">
        <f aca="true" t="shared" si="8" ref="Q99:Z99">$D$99*F99</f>
        <v>0</v>
      </c>
      <c r="R99" s="232">
        <f t="shared" si="8"/>
        <v>0</v>
      </c>
      <c r="S99" s="232">
        <f t="shared" si="8"/>
        <v>0</v>
      </c>
      <c r="T99" s="232">
        <f t="shared" si="8"/>
        <v>0</v>
      </c>
      <c r="U99" s="232">
        <f t="shared" si="8"/>
        <v>0</v>
      </c>
      <c r="V99" s="232">
        <f t="shared" si="8"/>
        <v>0</v>
      </c>
      <c r="W99" s="232">
        <f t="shared" si="8"/>
        <v>0</v>
      </c>
      <c r="X99" s="232">
        <f t="shared" si="8"/>
        <v>0</v>
      </c>
      <c r="Y99" s="232">
        <f t="shared" si="8"/>
        <v>0</v>
      </c>
      <c r="Z99" s="232">
        <f t="shared" si="8"/>
        <v>0</v>
      </c>
      <c r="AA99" s="220">
        <f t="shared" si="1"/>
        <v>0</v>
      </c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2"/>
      <c r="DZ99" s="222"/>
      <c r="EA99" s="222"/>
      <c r="EB99" s="222"/>
      <c r="EC99" s="222"/>
      <c r="ED99" s="222"/>
      <c r="EE99" s="222"/>
      <c r="EF99" s="222"/>
      <c r="EG99" s="222"/>
      <c r="EH99" s="222"/>
      <c r="EI99" s="222"/>
      <c r="EJ99" s="222"/>
      <c r="EK99" s="222"/>
      <c r="EL99" s="222"/>
      <c r="EM99" s="222"/>
      <c r="EN99" s="222"/>
      <c r="EO99" s="222"/>
      <c r="EP99" s="222"/>
      <c r="EQ99" s="222"/>
      <c r="ER99" s="222"/>
      <c r="ES99" s="222"/>
      <c r="ET99" s="222"/>
      <c r="EU99" s="222"/>
      <c r="EV99" s="222"/>
      <c r="EW99" s="222"/>
      <c r="EX99" s="222"/>
      <c r="EY99" s="222"/>
      <c r="EZ99" s="222"/>
      <c r="FA99" s="222"/>
      <c r="FB99" s="222"/>
      <c r="FC99" s="222"/>
      <c r="FD99" s="222"/>
      <c r="FE99" s="222"/>
      <c r="FF99" s="222"/>
      <c r="FG99" s="222"/>
      <c r="FH99" s="222"/>
      <c r="FI99" s="222"/>
      <c r="FJ99" s="222"/>
      <c r="FK99" s="222"/>
      <c r="FL99" s="222"/>
      <c r="FM99" s="222"/>
      <c r="FN99" s="222"/>
      <c r="FO99" s="222"/>
      <c r="FP99" s="222"/>
      <c r="FQ99" s="222"/>
      <c r="FR99" s="222"/>
      <c r="FS99" s="222"/>
      <c r="FT99" s="222"/>
      <c r="FU99" s="222"/>
      <c r="FV99" s="222"/>
      <c r="FW99" s="222"/>
      <c r="FX99" s="222"/>
      <c r="FY99" s="222"/>
      <c r="FZ99" s="222"/>
      <c r="GA99" s="222"/>
      <c r="GB99" s="222"/>
      <c r="GC99" s="222"/>
      <c r="GD99" s="222"/>
      <c r="GE99" s="222"/>
      <c r="GF99" s="222"/>
      <c r="GG99" s="222"/>
      <c r="GH99" s="222"/>
      <c r="GI99" s="222"/>
      <c r="GJ99" s="222"/>
      <c r="GK99" s="222"/>
      <c r="GL99" s="222"/>
      <c r="GM99" s="222"/>
      <c r="GN99" s="222"/>
      <c r="GO99" s="222"/>
      <c r="GP99" s="222"/>
      <c r="GQ99" s="222"/>
      <c r="GR99" s="222"/>
      <c r="GS99" s="222"/>
      <c r="GT99" s="222"/>
      <c r="GU99" s="222"/>
      <c r="GV99" s="222"/>
      <c r="GW99" s="222"/>
      <c r="GX99" s="222"/>
      <c r="GY99" s="222"/>
      <c r="GZ99" s="222"/>
      <c r="HA99" s="222"/>
      <c r="HB99" s="222"/>
      <c r="HC99" s="222"/>
      <c r="HD99" s="222"/>
      <c r="HE99" s="222"/>
      <c r="HF99" s="222"/>
      <c r="HG99" s="222"/>
      <c r="HH99" s="222"/>
      <c r="HI99" s="222"/>
      <c r="HJ99" s="222"/>
      <c r="HK99" s="222"/>
      <c r="HL99" s="222"/>
      <c r="HM99" s="222"/>
      <c r="HN99" s="222"/>
      <c r="HO99" s="222"/>
      <c r="HP99" s="222"/>
      <c r="HQ99" s="222"/>
      <c r="HR99" s="222"/>
      <c r="HS99" s="222"/>
      <c r="HT99" s="222"/>
      <c r="HU99" s="222"/>
      <c r="HV99" s="222"/>
      <c r="HW99" s="222"/>
      <c r="HX99" s="222"/>
      <c r="HY99" s="222"/>
      <c r="HZ99" s="222"/>
      <c r="IA99" s="222"/>
      <c r="IB99" s="222"/>
      <c r="IC99" s="222"/>
      <c r="ID99" s="222"/>
      <c r="IE99" s="222"/>
      <c r="IF99" s="222"/>
      <c r="IG99" s="222"/>
      <c r="IH99" s="222"/>
      <c r="II99" s="222"/>
      <c r="IJ99" s="222"/>
      <c r="IK99" s="222"/>
      <c r="IL99" s="222"/>
      <c r="IM99" s="222"/>
      <c r="IN99" s="222"/>
      <c r="IO99" s="222"/>
      <c r="IP99" s="222"/>
      <c r="IQ99" s="222"/>
    </row>
    <row r="100" spans="1:251" s="212" customFormat="1" ht="71.25" customHeight="1">
      <c r="A100" s="654"/>
      <c r="B100" s="234" t="s">
        <v>249</v>
      </c>
      <c r="C100" s="214">
        <f>SUM(E100:O100)</f>
        <v>0</v>
      </c>
      <c r="D100" s="225">
        <v>352984</v>
      </c>
      <c r="E100" s="230"/>
      <c r="F100" s="230"/>
      <c r="G100" s="230"/>
      <c r="H100" s="235"/>
      <c r="I100" s="230"/>
      <c r="J100" s="230"/>
      <c r="K100" s="230"/>
      <c r="L100" s="230"/>
      <c r="M100" s="230"/>
      <c r="N100" s="230"/>
      <c r="O100" s="230"/>
      <c r="P100" s="232"/>
      <c r="Q100" s="232"/>
      <c r="R100" s="232"/>
      <c r="S100" s="236"/>
      <c r="T100" s="232">
        <f>$D$100*I100</f>
        <v>0</v>
      </c>
      <c r="U100" s="232">
        <f>$D$100*J100</f>
        <v>0</v>
      </c>
      <c r="V100" s="232">
        <f>$D$100*K100</f>
        <v>0</v>
      </c>
      <c r="W100" s="232">
        <f>$D$100*L100</f>
        <v>0</v>
      </c>
      <c r="X100" s="232">
        <f>$D$100*M100</f>
        <v>0</v>
      </c>
      <c r="Y100" s="232"/>
      <c r="Z100" s="233"/>
      <c r="AA100" s="220">
        <f t="shared" si="1"/>
        <v>0</v>
      </c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2"/>
      <c r="DT100" s="222"/>
      <c r="DU100" s="222"/>
      <c r="DV100" s="222"/>
      <c r="DW100" s="222"/>
      <c r="DX100" s="222"/>
      <c r="DY100" s="222"/>
      <c r="DZ100" s="222"/>
      <c r="EA100" s="222"/>
      <c r="EB100" s="222"/>
      <c r="EC100" s="222"/>
      <c r="ED100" s="222"/>
      <c r="EE100" s="222"/>
      <c r="EF100" s="222"/>
      <c r="EG100" s="222"/>
      <c r="EH100" s="222"/>
      <c r="EI100" s="222"/>
      <c r="EJ100" s="222"/>
      <c r="EK100" s="222"/>
      <c r="EL100" s="222"/>
      <c r="EM100" s="222"/>
      <c r="EN100" s="222"/>
      <c r="EO100" s="222"/>
      <c r="EP100" s="222"/>
      <c r="EQ100" s="222"/>
      <c r="ER100" s="222"/>
      <c r="ES100" s="222"/>
      <c r="ET100" s="222"/>
      <c r="EU100" s="222"/>
      <c r="EV100" s="222"/>
      <c r="EW100" s="222"/>
      <c r="EX100" s="222"/>
      <c r="EY100" s="222"/>
      <c r="EZ100" s="222"/>
      <c r="FA100" s="222"/>
      <c r="FB100" s="222"/>
      <c r="FC100" s="222"/>
      <c r="FD100" s="222"/>
      <c r="FE100" s="222"/>
      <c r="FF100" s="222"/>
      <c r="FG100" s="222"/>
      <c r="FH100" s="222"/>
      <c r="FI100" s="222"/>
      <c r="FJ100" s="222"/>
      <c r="FK100" s="222"/>
      <c r="FL100" s="222"/>
      <c r="FM100" s="222"/>
      <c r="FN100" s="222"/>
      <c r="FO100" s="222"/>
      <c r="FP100" s="222"/>
      <c r="FQ100" s="222"/>
      <c r="FR100" s="222"/>
      <c r="FS100" s="222"/>
      <c r="FT100" s="222"/>
      <c r="FU100" s="222"/>
      <c r="FV100" s="222"/>
      <c r="FW100" s="222"/>
      <c r="FX100" s="222"/>
      <c r="FY100" s="222"/>
      <c r="FZ100" s="222"/>
      <c r="GA100" s="222"/>
      <c r="GB100" s="222"/>
      <c r="GC100" s="222"/>
      <c r="GD100" s="222"/>
      <c r="GE100" s="222"/>
      <c r="GF100" s="222"/>
      <c r="GG100" s="222"/>
      <c r="GH100" s="222"/>
      <c r="GI100" s="222"/>
      <c r="GJ100" s="222"/>
      <c r="GK100" s="222"/>
      <c r="GL100" s="222"/>
      <c r="GM100" s="222"/>
      <c r="GN100" s="222"/>
      <c r="GO100" s="222"/>
      <c r="GP100" s="222"/>
      <c r="GQ100" s="222"/>
      <c r="GR100" s="222"/>
      <c r="GS100" s="222"/>
      <c r="GT100" s="222"/>
      <c r="GU100" s="222"/>
      <c r="GV100" s="222"/>
      <c r="GW100" s="222"/>
      <c r="GX100" s="222"/>
      <c r="GY100" s="222"/>
      <c r="GZ100" s="222"/>
      <c r="HA100" s="222"/>
      <c r="HB100" s="222"/>
      <c r="HC100" s="222"/>
      <c r="HD100" s="222"/>
      <c r="HE100" s="222"/>
      <c r="HF100" s="222"/>
      <c r="HG100" s="222"/>
      <c r="HH100" s="222"/>
      <c r="HI100" s="222"/>
      <c r="HJ100" s="222"/>
      <c r="HK100" s="222"/>
      <c r="HL100" s="222"/>
      <c r="HM100" s="222"/>
      <c r="HN100" s="222"/>
      <c r="HO100" s="222"/>
      <c r="HP100" s="222"/>
      <c r="HQ100" s="222"/>
      <c r="HR100" s="222"/>
      <c r="HS100" s="222"/>
      <c r="HT100" s="222"/>
      <c r="HU100" s="222"/>
      <c r="HV100" s="222"/>
      <c r="HW100" s="222"/>
      <c r="HX100" s="222"/>
      <c r="HY100" s="222"/>
      <c r="HZ100" s="222"/>
      <c r="IA100" s="222"/>
      <c r="IB100" s="222"/>
      <c r="IC100" s="222"/>
      <c r="ID100" s="222"/>
      <c r="IE100" s="222"/>
      <c r="IF100" s="222"/>
      <c r="IG100" s="222"/>
      <c r="IH100" s="222"/>
      <c r="II100" s="222"/>
      <c r="IJ100" s="222"/>
      <c r="IK100" s="222"/>
      <c r="IL100" s="222"/>
      <c r="IM100" s="222"/>
      <c r="IN100" s="222"/>
      <c r="IO100" s="222"/>
      <c r="IP100" s="222"/>
      <c r="IQ100" s="222"/>
    </row>
    <row r="101" spans="1:251" s="212" customFormat="1" ht="24.75" customHeight="1">
      <c r="A101" s="654"/>
      <c r="B101" s="234" t="s">
        <v>250</v>
      </c>
      <c r="C101" s="214"/>
      <c r="D101" s="225"/>
      <c r="E101" s="230"/>
      <c r="F101" s="230"/>
      <c r="G101" s="230"/>
      <c r="H101" s="235"/>
      <c r="I101" s="230"/>
      <c r="J101" s="230"/>
      <c r="K101" s="230"/>
      <c r="L101" s="230"/>
      <c r="M101" s="230"/>
      <c r="N101" s="230"/>
      <c r="O101" s="230"/>
      <c r="P101" s="232"/>
      <c r="Q101" s="232"/>
      <c r="R101" s="232"/>
      <c r="S101" s="236"/>
      <c r="T101" s="232"/>
      <c r="U101" s="232"/>
      <c r="V101" s="232"/>
      <c r="W101" s="232"/>
      <c r="X101" s="232"/>
      <c r="Y101" s="232"/>
      <c r="Z101" s="233"/>
      <c r="AA101" s="220">
        <f t="shared" si="1"/>
        <v>0</v>
      </c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2"/>
      <c r="DA101" s="222"/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2"/>
      <c r="DO101" s="222"/>
      <c r="DP101" s="222"/>
      <c r="DQ101" s="222"/>
      <c r="DR101" s="222"/>
      <c r="DS101" s="222"/>
      <c r="DT101" s="222"/>
      <c r="DU101" s="222"/>
      <c r="DV101" s="222"/>
      <c r="DW101" s="222"/>
      <c r="DX101" s="222"/>
      <c r="DY101" s="222"/>
      <c r="DZ101" s="222"/>
      <c r="EA101" s="222"/>
      <c r="EB101" s="222"/>
      <c r="EC101" s="222"/>
      <c r="ED101" s="222"/>
      <c r="EE101" s="222"/>
      <c r="EF101" s="222"/>
      <c r="EG101" s="222"/>
      <c r="EH101" s="222"/>
      <c r="EI101" s="222"/>
      <c r="EJ101" s="222"/>
      <c r="EK101" s="222"/>
      <c r="EL101" s="222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2"/>
      <c r="EW101" s="222"/>
      <c r="EX101" s="222"/>
      <c r="EY101" s="222"/>
      <c r="EZ101" s="222"/>
      <c r="FA101" s="222"/>
      <c r="FB101" s="222"/>
      <c r="FC101" s="222"/>
      <c r="FD101" s="222"/>
      <c r="FE101" s="222"/>
      <c r="FF101" s="222"/>
      <c r="FG101" s="222"/>
      <c r="FH101" s="222"/>
      <c r="FI101" s="222"/>
      <c r="FJ101" s="222"/>
      <c r="FK101" s="222"/>
      <c r="FL101" s="222"/>
      <c r="FM101" s="222"/>
      <c r="FN101" s="222"/>
      <c r="FO101" s="222"/>
      <c r="FP101" s="222"/>
      <c r="FQ101" s="222"/>
      <c r="FR101" s="222"/>
      <c r="FS101" s="222"/>
      <c r="FT101" s="222"/>
      <c r="FU101" s="222"/>
      <c r="FV101" s="222"/>
      <c r="FW101" s="222"/>
      <c r="FX101" s="222"/>
      <c r="FY101" s="222"/>
      <c r="FZ101" s="222"/>
      <c r="GA101" s="222"/>
      <c r="GB101" s="222"/>
      <c r="GC101" s="222"/>
      <c r="GD101" s="222"/>
      <c r="GE101" s="222"/>
      <c r="GF101" s="222"/>
      <c r="GG101" s="222"/>
      <c r="GH101" s="222"/>
      <c r="GI101" s="222"/>
      <c r="GJ101" s="222"/>
      <c r="GK101" s="222"/>
      <c r="GL101" s="222"/>
      <c r="GM101" s="222"/>
      <c r="GN101" s="222"/>
      <c r="GO101" s="222"/>
      <c r="GP101" s="222"/>
      <c r="GQ101" s="222"/>
      <c r="GR101" s="222"/>
      <c r="GS101" s="222"/>
      <c r="GT101" s="222"/>
      <c r="GU101" s="222"/>
      <c r="GV101" s="222"/>
      <c r="GW101" s="222"/>
      <c r="GX101" s="222"/>
      <c r="GY101" s="222"/>
      <c r="GZ101" s="222"/>
      <c r="HA101" s="222"/>
      <c r="HB101" s="222"/>
      <c r="HC101" s="222"/>
      <c r="HD101" s="222"/>
      <c r="HE101" s="222"/>
      <c r="HF101" s="222"/>
      <c r="HG101" s="222"/>
      <c r="HH101" s="222"/>
      <c r="HI101" s="222"/>
      <c r="HJ101" s="222"/>
      <c r="HK101" s="222"/>
      <c r="HL101" s="222"/>
      <c r="HM101" s="222"/>
      <c r="HN101" s="222"/>
      <c r="HO101" s="222"/>
      <c r="HP101" s="222"/>
      <c r="HQ101" s="222"/>
      <c r="HR101" s="222"/>
      <c r="HS101" s="222"/>
      <c r="HT101" s="222"/>
      <c r="HU101" s="222"/>
      <c r="HV101" s="222"/>
      <c r="HW101" s="222"/>
      <c r="HX101" s="222"/>
      <c r="HY101" s="222"/>
      <c r="HZ101" s="222"/>
      <c r="IA101" s="222"/>
      <c r="IB101" s="222"/>
      <c r="IC101" s="222"/>
      <c r="ID101" s="222"/>
      <c r="IE101" s="222"/>
      <c r="IF101" s="222"/>
      <c r="IG101" s="222"/>
      <c r="IH101" s="222"/>
      <c r="II101" s="222"/>
      <c r="IJ101" s="222"/>
      <c r="IK101" s="222"/>
      <c r="IL101" s="222"/>
      <c r="IM101" s="222"/>
      <c r="IN101" s="222"/>
      <c r="IO101" s="222"/>
      <c r="IP101" s="222"/>
      <c r="IQ101" s="222"/>
    </row>
    <row r="102" spans="1:251" s="212" customFormat="1" ht="88.5" customHeight="1">
      <c r="A102" s="654"/>
      <c r="B102" s="229" t="s">
        <v>251</v>
      </c>
      <c r="C102" s="214">
        <f>SUM(E102:O102)</f>
        <v>16</v>
      </c>
      <c r="D102" s="225">
        <v>235506</v>
      </c>
      <c r="E102" s="230"/>
      <c r="F102" s="230">
        <v>2</v>
      </c>
      <c r="G102" s="230"/>
      <c r="H102" s="235"/>
      <c r="I102" s="230">
        <v>6</v>
      </c>
      <c r="J102" s="230">
        <v>1</v>
      </c>
      <c r="K102" s="230"/>
      <c r="L102" s="230">
        <v>7</v>
      </c>
      <c r="M102" s="230"/>
      <c r="N102" s="230"/>
      <c r="O102" s="230"/>
      <c r="P102" s="232">
        <f>$D$102*E102</f>
        <v>0</v>
      </c>
      <c r="Q102" s="232">
        <f aca="true" t="shared" si="9" ref="Q102:Z102">$D$102*F102</f>
        <v>471012</v>
      </c>
      <c r="R102" s="232">
        <f t="shared" si="9"/>
        <v>0</v>
      </c>
      <c r="S102" s="232">
        <f t="shared" si="9"/>
        <v>0</v>
      </c>
      <c r="T102" s="232">
        <f t="shared" si="9"/>
        <v>1413036</v>
      </c>
      <c r="U102" s="232">
        <f>$D$102*J102</f>
        <v>235506</v>
      </c>
      <c r="V102" s="232">
        <f t="shared" si="9"/>
        <v>0</v>
      </c>
      <c r="W102" s="232">
        <f t="shared" si="9"/>
        <v>1648542</v>
      </c>
      <c r="X102" s="232">
        <f t="shared" si="9"/>
        <v>0</v>
      </c>
      <c r="Y102" s="232">
        <f t="shared" si="9"/>
        <v>0</v>
      </c>
      <c r="Z102" s="233">
        <f t="shared" si="9"/>
        <v>0</v>
      </c>
      <c r="AA102" s="220">
        <f t="shared" si="1"/>
        <v>3768096</v>
      </c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2"/>
      <c r="DA102" s="222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222"/>
      <c r="DP102" s="222"/>
      <c r="DQ102" s="222"/>
      <c r="DR102" s="222"/>
      <c r="DS102" s="222"/>
      <c r="DT102" s="222"/>
      <c r="DU102" s="222"/>
      <c r="DV102" s="222"/>
      <c r="DW102" s="222"/>
      <c r="DX102" s="222"/>
      <c r="DY102" s="222"/>
      <c r="DZ102" s="222"/>
      <c r="EA102" s="222"/>
      <c r="EB102" s="222"/>
      <c r="EC102" s="222"/>
      <c r="ED102" s="222"/>
      <c r="EE102" s="222"/>
      <c r="EF102" s="222"/>
      <c r="EG102" s="222"/>
      <c r="EH102" s="222"/>
      <c r="EI102" s="222"/>
      <c r="EJ102" s="222"/>
      <c r="EK102" s="222"/>
      <c r="EL102" s="222"/>
      <c r="EM102" s="222"/>
      <c r="EN102" s="222"/>
      <c r="EO102" s="222"/>
      <c r="EP102" s="222"/>
      <c r="EQ102" s="222"/>
      <c r="ER102" s="222"/>
      <c r="ES102" s="222"/>
      <c r="ET102" s="222"/>
      <c r="EU102" s="222"/>
      <c r="EV102" s="222"/>
      <c r="EW102" s="222"/>
      <c r="EX102" s="222"/>
      <c r="EY102" s="222"/>
      <c r="EZ102" s="222"/>
      <c r="FA102" s="222"/>
      <c r="FB102" s="222"/>
      <c r="FC102" s="222"/>
      <c r="FD102" s="222"/>
      <c r="FE102" s="222"/>
      <c r="FF102" s="222"/>
      <c r="FG102" s="222"/>
      <c r="FH102" s="222"/>
      <c r="FI102" s="222"/>
      <c r="FJ102" s="222"/>
      <c r="FK102" s="222"/>
      <c r="FL102" s="222"/>
      <c r="FM102" s="222"/>
      <c r="FN102" s="222"/>
      <c r="FO102" s="222"/>
      <c r="FP102" s="222"/>
      <c r="FQ102" s="222"/>
      <c r="FR102" s="222"/>
      <c r="FS102" s="222"/>
      <c r="FT102" s="222"/>
      <c r="FU102" s="222"/>
      <c r="FV102" s="222"/>
      <c r="FW102" s="222"/>
      <c r="FX102" s="222"/>
      <c r="FY102" s="222"/>
      <c r="FZ102" s="222"/>
      <c r="GA102" s="222"/>
      <c r="GB102" s="222"/>
      <c r="GC102" s="222"/>
      <c r="GD102" s="222"/>
      <c r="GE102" s="222"/>
      <c r="GF102" s="222"/>
      <c r="GG102" s="222"/>
      <c r="GH102" s="222"/>
      <c r="GI102" s="222"/>
      <c r="GJ102" s="222"/>
      <c r="GK102" s="222"/>
      <c r="GL102" s="222"/>
      <c r="GM102" s="222"/>
      <c r="GN102" s="222"/>
      <c r="GO102" s="222"/>
      <c r="GP102" s="222"/>
      <c r="GQ102" s="222"/>
      <c r="GR102" s="222"/>
      <c r="GS102" s="222"/>
      <c r="GT102" s="222"/>
      <c r="GU102" s="222"/>
      <c r="GV102" s="222"/>
      <c r="GW102" s="222"/>
      <c r="GX102" s="222"/>
      <c r="GY102" s="222"/>
      <c r="GZ102" s="222"/>
      <c r="HA102" s="222"/>
      <c r="HB102" s="222"/>
      <c r="HC102" s="222"/>
      <c r="HD102" s="222"/>
      <c r="HE102" s="222"/>
      <c r="HF102" s="222"/>
      <c r="HG102" s="222"/>
      <c r="HH102" s="222"/>
      <c r="HI102" s="222"/>
      <c r="HJ102" s="222"/>
      <c r="HK102" s="222"/>
      <c r="HL102" s="222"/>
      <c r="HM102" s="222"/>
      <c r="HN102" s="222"/>
      <c r="HO102" s="222"/>
      <c r="HP102" s="222"/>
      <c r="HQ102" s="222"/>
      <c r="HR102" s="222"/>
      <c r="HS102" s="222"/>
      <c r="HT102" s="222"/>
      <c r="HU102" s="222"/>
      <c r="HV102" s="222"/>
      <c r="HW102" s="222"/>
      <c r="HX102" s="222"/>
      <c r="HY102" s="222"/>
      <c r="HZ102" s="222"/>
      <c r="IA102" s="222"/>
      <c r="IB102" s="222"/>
      <c r="IC102" s="222"/>
      <c r="ID102" s="222"/>
      <c r="IE102" s="222"/>
      <c r="IF102" s="222"/>
      <c r="IG102" s="222"/>
      <c r="IH102" s="222"/>
      <c r="II102" s="222"/>
      <c r="IJ102" s="222"/>
      <c r="IK102" s="222"/>
      <c r="IL102" s="222"/>
      <c r="IM102" s="222"/>
      <c r="IN102" s="222"/>
      <c r="IO102" s="222"/>
      <c r="IP102" s="222"/>
      <c r="IQ102" s="222"/>
    </row>
    <row r="103" spans="1:251" s="212" customFormat="1" ht="24.75" customHeight="1">
      <c r="A103" s="654"/>
      <c r="B103" s="234" t="s">
        <v>252</v>
      </c>
      <c r="C103" s="214"/>
      <c r="D103" s="225"/>
      <c r="E103" s="230"/>
      <c r="F103" s="230"/>
      <c r="G103" s="230"/>
      <c r="H103" s="235"/>
      <c r="I103" s="230"/>
      <c r="J103" s="230"/>
      <c r="K103" s="230"/>
      <c r="L103" s="230"/>
      <c r="M103" s="230"/>
      <c r="N103" s="230"/>
      <c r="O103" s="230"/>
      <c r="P103" s="232"/>
      <c r="Q103" s="232"/>
      <c r="R103" s="232"/>
      <c r="S103" s="236"/>
      <c r="T103" s="232"/>
      <c r="U103" s="232"/>
      <c r="V103" s="232"/>
      <c r="W103" s="232"/>
      <c r="X103" s="232"/>
      <c r="Y103" s="232"/>
      <c r="Z103" s="233"/>
      <c r="AA103" s="220">
        <f t="shared" si="1"/>
        <v>0</v>
      </c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222"/>
      <c r="EZ103" s="222"/>
      <c r="FA103" s="222"/>
      <c r="FB103" s="222"/>
      <c r="FC103" s="222"/>
      <c r="FD103" s="222"/>
      <c r="FE103" s="222"/>
      <c r="FF103" s="222"/>
      <c r="FG103" s="222"/>
      <c r="FH103" s="222"/>
      <c r="FI103" s="222"/>
      <c r="FJ103" s="222"/>
      <c r="FK103" s="222"/>
      <c r="FL103" s="222"/>
      <c r="FM103" s="222"/>
      <c r="FN103" s="222"/>
      <c r="FO103" s="222"/>
      <c r="FP103" s="222"/>
      <c r="FQ103" s="222"/>
      <c r="FR103" s="222"/>
      <c r="FS103" s="222"/>
      <c r="FT103" s="222"/>
      <c r="FU103" s="222"/>
      <c r="FV103" s="222"/>
      <c r="FW103" s="222"/>
      <c r="FX103" s="222"/>
      <c r="FY103" s="222"/>
      <c r="FZ103" s="222"/>
      <c r="GA103" s="222"/>
      <c r="GB103" s="222"/>
      <c r="GC103" s="222"/>
      <c r="GD103" s="222"/>
      <c r="GE103" s="222"/>
      <c r="GF103" s="222"/>
      <c r="GG103" s="222"/>
      <c r="GH103" s="222"/>
      <c r="GI103" s="222"/>
      <c r="GJ103" s="222"/>
      <c r="GK103" s="222"/>
      <c r="GL103" s="222"/>
      <c r="GM103" s="222"/>
      <c r="GN103" s="222"/>
      <c r="GO103" s="222"/>
      <c r="GP103" s="222"/>
      <c r="GQ103" s="222"/>
      <c r="GR103" s="222"/>
      <c r="GS103" s="222"/>
      <c r="GT103" s="222"/>
      <c r="GU103" s="222"/>
      <c r="GV103" s="222"/>
      <c r="GW103" s="222"/>
      <c r="GX103" s="222"/>
      <c r="GY103" s="222"/>
      <c r="GZ103" s="222"/>
      <c r="HA103" s="222"/>
      <c r="HB103" s="222"/>
      <c r="HC103" s="222"/>
      <c r="HD103" s="222"/>
      <c r="HE103" s="222"/>
      <c r="HF103" s="222"/>
      <c r="HG103" s="222"/>
      <c r="HH103" s="222"/>
      <c r="HI103" s="222"/>
      <c r="HJ103" s="222"/>
      <c r="HK103" s="222"/>
      <c r="HL103" s="222"/>
      <c r="HM103" s="222"/>
      <c r="HN103" s="222"/>
      <c r="HO103" s="222"/>
      <c r="HP103" s="222"/>
      <c r="HQ103" s="222"/>
      <c r="HR103" s="222"/>
      <c r="HS103" s="222"/>
      <c r="HT103" s="222"/>
      <c r="HU103" s="222"/>
      <c r="HV103" s="222"/>
      <c r="HW103" s="222"/>
      <c r="HX103" s="222"/>
      <c r="HY103" s="222"/>
      <c r="HZ103" s="222"/>
      <c r="IA103" s="222"/>
      <c r="IB103" s="222"/>
      <c r="IC103" s="222"/>
      <c r="ID103" s="222"/>
      <c r="IE103" s="222"/>
      <c r="IF103" s="222"/>
      <c r="IG103" s="222"/>
      <c r="IH103" s="222"/>
      <c r="II103" s="222"/>
      <c r="IJ103" s="222"/>
      <c r="IK103" s="222"/>
      <c r="IL103" s="222"/>
      <c r="IM103" s="222"/>
      <c r="IN103" s="222"/>
      <c r="IO103" s="222"/>
      <c r="IP103" s="222"/>
      <c r="IQ103" s="222"/>
    </row>
    <row r="104" spans="1:251" s="212" customFormat="1" ht="24.75" customHeight="1">
      <c r="A104" s="654"/>
      <c r="B104" s="234" t="s">
        <v>253</v>
      </c>
      <c r="C104" s="214"/>
      <c r="D104" s="225"/>
      <c r="E104" s="230"/>
      <c r="F104" s="230"/>
      <c r="G104" s="230"/>
      <c r="H104" s="235"/>
      <c r="I104" s="230"/>
      <c r="J104" s="230"/>
      <c r="K104" s="230"/>
      <c r="L104" s="230"/>
      <c r="M104" s="230"/>
      <c r="N104" s="230"/>
      <c r="O104" s="230"/>
      <c r="P104" s="232"/>
      <c r="Q104" s="232"/>
      <c r="R104" s="232"/>
      <c r="S104" s="236"/>
      <c r="T104" s="232"/>
      <c r="U104" s="232"/>
      <c r="V104" s="232"/>
      <c r="W104" s="232"/>
      <c r="X104" s="232"/>
      <c r="Y104" s="232"/>
      <c r="Z104" s="233"/>
      <c r="AA104" s="220">
        <f t="shared" si="1"/>
        <v>0</v>
      </c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  <c r="DQ104" s="222"/>
      <c r="DR104" s="222"/>
      <c r="DS104" s="222"/>
      <c r="DT104" s="222"/>
      <c r="DU104" s="222"/>
      <c r="DV104" s="222"/>
      <c r="DW104" s="222"/>
      <c r="DX104" s="222"/>
      <c r="DY104" s="222"/>
      <c r="DZ104" s="222"/>
      <c r="EA104" s="222"/>
      <c r="EB104" s="222"/>
      <c r="EC104" s="222"/>
      <c r="ED104" s="222"/>
      <c r="EE104" s="222"/>
      <c r="EF104" s="222"/>
      <c r="EG104" s="222"/>
      <c r="EH104" s="222"/>
      <c r="EI104" s="222"/>
      <c r="EJ104" s="222"/>
      <c r="EK104" s="222"/>
      <c r="EL104" s="222"/>
      <c r="EM104" s="222"/>
      <c r="EN104" s="222"/>
      <c r="EO104" s="222"/>
      <c r="EP104" s="222"/>
      <c r="EQ104" s="222"/>
      <c r="ER104" s="222"/>
      <c r="ES104" s="222"/>
      <c r="ET104" s="222"/>
      <c r="EU104" s="222"/>
      <c r="EV104" s="222"/>
      <c r="EW104" s="222"/>
      <c r="EX104" s="222"/>
      <c r="EY104" s="222"/>
      <c r="EZ104" s="222"/>
      <c r="FA104" s="222"/>
      <c r="FB104" s="222"/>
      <c r="FC104" s="222"/>
      <c r="FD104" s="222"/>
      <c r="FE104" s="222"/>
      <c r="FF104" s="222"/>
      <c r="FG104" s="222"/>
      <c r="FH104" s="222"/>
      <c r="FI104" s="222"/>
      <c r="FJ104" s="222"/>
      <c r="FK104" s="222"/>
      <c r="FL104" s="222"/>
      <c r="FM104" s="222"/>
      <c r="FN104" s="222"/>
      <c r="FO104" s="222"/>
      <c r="FP104" s="222"/>
      <c r="FQ104" s="222"/>
      <c r="FR104" s="222"/>
      <c r="FS104" s="222"/>
      <c r="FT104" s="222"/>
      <c r="FU104" s="222"/>
      <c r="FV104" s="222"/>
      <c r="FW104" s="222"/>
      <c r="FX104" s="222"/>
      <c r="FY104" s="222"/>
      <c r="FZ104" s="222"/>
      <c r="GA104" s="222"/>
      <c r="GB104" s="222"/>
      <c r="GC104" s="222"/>
      <c r="GD104" s="222"/>
      <c r="GE104" s="222"/>
      <c r="GF104" s="222"/>
      <c r="GG104" s="222"/>
      <c r="GH104" s="222"/>
      <c r="GI104" s="222"/>
      <c r="GJ104" s="222"/>
      <c r="GK104" s="222"/>
      <c r="GL104" s="222"/>
      <c r="GM104" s="222"/>
      <c r="GN104" s="222"/>
      <c r="GO104" s="222"/>
      <c r="GP104" s="222"/>
      <c r="GQ104" s="222"/>
      <c r="GR104" s="222"/>
      <c r="GS104" s="222"/>
      <c r="GT104" s="222"/>
      <c r="GU104" s="222"/>
      <c r="GV104" s="222"/>
      <c r="GW104" s="222"/>
      <c r="GX104" s="222"/>
      <c r="GY104" s="222"/>
      <c r="GZ104" s="222"/>
      <c r="HA104" s="222"/>
      <c r="HB104" s="222"/>
      <c r="HC104" s="222"/>
      <c r="HD104" s="222"/>
      <c r="HE104" s="222"/>
      <c r="HF104" s="222"/>
      <c r="HG104" s="222"/>
      <c r="HH104" s="222"/>
      <c r="HI104" s="222"/>
      <c r="HJ104" s="222"/>
      <c r="HK104" s="222"/>
      <c r="HL104" s="222"/>
      <c r="HM104" s="222"/>
      <c r="HN104" s="222"/>
      <c r="HO104" s="222"/>
      <c r="HP104" s="222"/>
      <c r="HQ104" s="222"/>
      <c r="HR104" s="222"/>
      <c r="HS104" s="222"/>
      <c r="HT104" s="222"/>
      <c r="HU104" s="222"/>
      <c r="HV104" s="222"/>
      <c r="HW104" s="222"/>
      <c r="HX104" s="222"/>
      <c r="HY104" s="222"/>
      <c r="HZ104" s="222"/>
      <c r="IA104" s="222"/>
      <c r="IB104" s="222"/>
      <c r="IC104" s="222"/>
      <c r="ID104" s="222"/>
      <c r="IE104" s="222"/>
      <c r="IF104" s="222"/>
      <c r="IG104" s="222"/>
      <c r="IH104" s="222"/>
      <c r="II104" s="222"/>
      <c r="IJ104" s="222"/>
      <c r="IK104" s="222"/>
      <c r="IL104" s="222"/>
      <c r="IM104" s="222"/>
      <c r="IN104" s="222"/>
      <c r="IO104" s="222"/>
      <c r="IP104" s="222"/>
      <c r="IQ104" s="222"/>
    </row>
    <row r="105" spans="1:251" s="212" customFormat="1" ht="24.75" customHeight="1">
      <c r="A105" s="654"/>
      <c r="B105" s="234" t="s">
        <v>254</v>
      </c>
      <c r="C105" s="214"/>
      <c r="D105" s="225"/>
      <c r="E105" s="230"/>
      <c r="F105" s="230"/>
      <c r="G105" s="230"/>
      <c r="H105" s="235"/>
      <c r="I105" s="230"/>
      <c r="J105" s="230"/>
      <c r="K105" s="230"/>
      <c r="L105" s="230"/>
      <c r="M105" s="230"/>
      <c r="N105" s="230"/>
      <c r="O105" s="230"/>
      <c r="P105" s="232"/>
      <c r="Q105" s="232"/>
      <c r="R105" s="232"/>
      <c r="S105" s="236"/>
      <c r="T105" s="232"/>
      <c r="U105" s="232"/>
      <c r="V105" s="232"/>
      <c r="W105" s="232"/>
      <c r="X105" s="232"/>
      <c r="Y105" s="232"/>
      <c r="Z105" s="233"/>
      <c r="AA105" s="220">
        <f t="shared" si="1"/>
        <v>0</v>
      </c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222"/>
      <c r="FA105" s="222"/>
      <c r="FB105" s="222"/>
      <c r="FC105" s="222"/>
      <c r="FD105" s="222"/>
      <c r="FE105" s="222"/>
      <c r="FF105" s="222"/>
      <c r="FG105" s="222"/>
      <c r="FH105" s="222"/>
      <c r="FI105" s="222"/>
      <c r="FJ105" s="222"/>
      <c r="FK105" s="222"/>
      <c r="FL105" s="222"/>
      <c r="FM105" s="222"/>
      <c r="FN105" s="222"/>
      <c r="FO105" s="222"/>
      <c r="FP105" s="222"/>
      <c r="FQ105" s="222"/>
      <c r="FR105" s="222"/>
      <c r="FS105" s="222"/>
      <c r="FT105" s="222"/>
      <c r="FU105" s="222"/>
      <c r="FV105" s="222"/>
      <c r="FW105" s="222"/>
      <c r="FX105" s="222"/>
      <c r="FY105" s="222"/>
      <c r="FZ105" s="222"/>
      <c r="GA105" s="222"/>
      <c r="GB105" s="222"/>
      <c r="GC105" s="222"/>
      <c r="GD105" s="222"/>
      <c r="GE105" s="222"/>
      <c r="GF105" s="222"/>
      <c r="GG105" s="222"/>
      <c r="GH105" s="222"/>
      <c r="GI105" s="222"/>
      <c r="GJ105" s="222"/>
      <c r="GK105" s="222"/>
      <c r="GL105" s="222"/>
      <c r="GM105" s="222"/>
      <c r="GN105" s="222"/>
      <c r="GO105" s="222"/>
      <c r="GP105" s="222"/>
      <c r="GQ105" s="222"/>
      <c r="GR105" s="222"/>
      <c r="GS105" s="222"/>
      <c r="GT105" s="222"/>
      <c r="GU105" s="222"/>
      <c r="GV105" s="222"/>
      <c r="GW105" s="222"/>
      <c r="GX105" s="222"/>
      <c r="GY105" s="222"/>
      <c r="GZ105" s="222"/>
      <c r="HA105" s="222"/>
      <c r="HB105" s="222"/>
      <c r="HC105" s="222"/>
      <c r="HD105" s="222"/>
      <c r="HE105" s="222"/>
      <c r="HF105" s="222"/>
      <c r="HG105" s="222"/>
      <c r="HH105" s="222"/>
      <c r="HI105" s="222"/>
      <c r="HJ105" s="222"/>
      <c r="HK105" s="222"/>
      <c r="HL105" s="222"/>
      <c r="HM105" s="222"/>
      <c r="HN105" s="222"/>
      <c r="HO105" s="222"/>
      <c r="HP105" s="222"/>
      <c r="HQ105" s="222"/>
      <c r="HR105" s="222"/>
      <c r="HS105" s="222"/>
      <c r="HT105" s="222"/>
      <c r="HU105" s="222"/>
      <c r="HV105" s="222"/>
      <c r="HW105" s="222"/>
      <c r="HX105" s="222"/>
      <c r="HY105" s="222"/>
      <c r="HZ105" s="222"/>
      <c r="IA105" s="222"/>
      <c r="IB105" s="222"/>
      <c r="IC105" s="222"/>
      <c r="ID105" s="222"/>
      <c r="IE105" s="222"/>
      <c r="IF105" s="222"/>
      <c r="IG105" s="222"/>
      <c r="IH105" s="222"/>
      <c r="II105" s="222"/>
      <c r="IJ105" s="222"/>
      <c r="IK105" s="222"/>
      <c r="IL105" s="222"/>
      <c r="IM105" s="222"/>
      <c r="IN105" s="222"/>
      <c r="IO105" s="222"/>
      <c r="IP105" s="222"/>
      <c r="IQ105" s="222"/>
    </row>
    <row r="106" spans="1:251" s="212" customFormat="1" ht="24.75" customHeight="1">
      <c r="A106" s="654"/>
      <c r="B106" s="234" t="s">
        <v>255</v>
      </c>
      <c r="C106" s="214"/>
      <c r="D106" s="225"/>
      <c r="E106" s="230"/>
      <c r="F106" s="230"/>
      <c r="G106" s="230"/>
      <c r="H106" s="235"/>
      <c r="I106" s="230"/>
      <c r="J106" s="230"/>
      <c r="K106" s="230"/>
      <c r="L106" s="230"/>
      <c r="M106" s="230"/>
      <c r="N106" s="230"/>
      <c r="O106" s="230"/>
      <c r="P106" s="232"/>
      <c r="Q106" s="232"/>
      <c r="R106" s="232"/>
      <c r="S106" s="236"/>
      <c r="T106" s="232"/>
      <c r="U106" s="232"/>
      <c r="V106" s="232"/>
      <c r="W106" s="232"/>
      <c r="X106" s="232"/>
      <c r="Y106" s="232"/>
      <c r="Z106" s="233"/>
      <c r="AA106" s="220">
        <f t="shared" si="1"/>
        <v>0</v>
      </c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222"/>
      <c r="FA106" s="222"/>
      <c r="FB106" s="222"/>
      <c r="FC106" s="222"/>
      <c r="FD106" s="222"/>
      <c r="FE106" s="222"/>
      <c r="FF106" s="222"/>
      <c r="FG106" s="222"/>
      <c r="FH106" s="222"/>
      <c r="FI106" s="222"/>
      <c r="FJ106" s="222"/>
      <c r="FK106" s="222"/>
      <c r="FL106" s="222"/>
      <c r="FM106" s="222"/>
      <c r="FN106" s="222"/>
      <c r="FO106" s="222"/>
      <c r="FP106" s="222"/>
      <c r="FQ106" s="222"/>
      <c r="FR106" s="222"/>
      <c r="FS106" s="222"/>
      <c r="FT106" s="222"/>
      <c r="FU106" s="222"/>
      <c r="FV106" s="222"/>
      <c r="FW106" s="222"/>
      <c r="FX106" s="222"/>
      <c r="FY106" s="222"/>
      <c r="FZ106" s="222"/>
      <c r="GA106" s="222"/>
      <c r="GB106" s="222"/>
      <c r="GC106" s="222"/>
      <c r="GD106" s="222"/>
      <c r="GE106" s="222"/>
      <c r="GF106" s="222"/>
      <c r="GG106" s="222"/>
      <c r="GH106" s="222"/>
      <c r="GI106" s="222"/>
      <c r="GJ106" s="222"/>
      <c r="GK106" s="222"/>
      <c r="GL106" s="222"/>
      <c r="GM106" s="222"/>
      <c r="GN106" s="222"/>
      <c r="GO106" s="222"/>
      <c r="GP106" s="222"/>
      <c r="GQ106" s="222"/>
      <c r="GR106" s="222"/>
      <c r="GS106" s="222"/>
      <c r="GT106" s="222"/>
      <c r="GU106" s="222"/>
      <c r="GV106" s="222"/>
      <c r="GW106" s="222"/>
      <c r="GX106" s="222"/>
      <c r="GY106" s="222"/>
      <c r="GZ106" s="222"/>
      <c r="HA106" s="222"/>
      <c r="HB106" s="222"/>
      <c r="HC106" s="222"/>
      <c r="HD106" s="222"/>
      <c r="HE106" s="222"/>
      <c r="HF106" s="222"/>
      <c r="HG106" s="222"/>
      <c r="HH106" s="222"/>
      <c r="HI106" s="222"/>
      <c r="HJ106" s="222"/>
      <c r="HK106" s="222"/>
      <c r="HL106" s="222"/>
      <c r="HM106" s="222"/>
      <c r="HN106" s="222"/>
      <c r="HO106" s="222"/>
      <c r="HP106" s="222"/>
      <c r="HQ106" s="222"/>
      <c r="HR106" s="222"/>
      <c r="HS106" s="222"/>
      <c r="HT106" s="222"/>
      <c r="HU106" s="222"/>
      <c r="HV106" s="222"/>
      <c r="HW106" s="222"/>
      <c r="HX106" s="222"/>
      <c r="HY106" s="222"/>
      <c r="HZ106" s="222"/>
      <c r="IA106" s="222"/>
      <c r="IB106" s="222"/>
      <c r="IC106" s="222"/>
      <c r="ID106" s="222"/>
      <c r="IE106" s="222"/>
      <c r="IF106" s="222"/>
      <c r="IG106" s="222"/>
      <c r="IH106" s="222"/>
      <c r="II106" s="222"/>
      <c r="IJ106" s="222"/>
      <c r="IK106" s="222"/>
      <c r="IL106" s="222"/>
      <c r="IM106" s="222"/>
      <c r="IN106" s="222"/>
      <c r="IO106" s="222"/>
      <c r="IP106" s="222"/>
      <c r="IQ106" s="222"/>
    </row>
    <row r="107" spans="1:251" s="212" customFormat="1" ht="24.75" customHeight="1">
      <c r="A107" s="654"/>
      <c r="B107" s="234" t="s">
        <v>256</v>
      </c>
      <c r="C107" s="214"/>
      <c r="D107" s="225"/>
      <c r="E107" s="230"/>
      <c r="F107" s="230"/>
      <c r="G107" s="230"/>
      <c r="H107" s="235"/>
      <c r="I107" s="230"/>
      <c r="J107" s="230"/>
      <c r="K107" s="230"/>
      <c r="L107" s="230"/>
      <c r="M107" s="230"/>
      <c r="N107" s="230"/>
      <c r="O107" s="230"/>
      <c r="P107" s="232"/>
      <c r="Q107" s="232"/>
      <c r="R107" s="232"/>
      <c r="S107" s="236"/>
      <c r="T107" s="232"/>
      <c r="U107" s="232"/>
      <c r="V107" s="232"/>
      <c r="W107" s="232"/>
      <c r="X107" s="232"/>
      <c r="Y107" s="232"/>
      <c r="Z107" s="233"/>
      <c r="AA107" s="220">
        <f t="shared" si="1"/>
        <v>0</v>
      </c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2"/>
      <c r="EF107" s="222"/>
      <c r="EG107" s="222"/>
      <c r="EH107" s="222"/>
      <c r="EI107" s="222"/>
      <c r="EJ107" s="222"/>
      <c r="EK107" s="222"/>
      <c r="EL107" s="222"/>
      <c r="EM107" s="222"/>
      <c r="EN107" s="222"/>
      <c r="EO107" s="222"/>
      <c r="EP107" s="222"/>
      <c r="EQ107" s="222"/>
      <c r="ER107" s="222"/>
      <c r="ES107" s="222"/>
      <c r="ET107" s="222"/>
      <c r="EU107" s="222"/>
      <c r="EV107" s="222"/>
      <c r="EW107" s="222"/>
      <c r="EX107" s="222"/>
      <c r="EY107" s="222"/>
      <c r="EZ107" s="222"/>
      <c r="FA107" s="222"/>
      <c r="FB107" s="222"/>
      <c r="FC107" s="222"/>
      <c r="FD107" s="222"/>
      <c r="FE107" s="222"/>
      <c r="FF107" s="222"/>
      <c r="FG107" s="222"/>
      <c r="FH107" s="222"/>
      <c r="FI107" s="222"/>
      <c r="FJ107" s="222"/>
      <c r="FK107" s="222"/>
      <c r="FL107" s="222"/>
      <c r="FM107" s="222"/>
      <c r="FN107" s="222"/>
      <c r="FO107" s="222"/>
      <c r="FP107" s="222"/>
      <c r="FQ107" s="222"/>
      <c r="FR107" s="222"/>
      <c r="FS107" s="222"/>
      <c r="FT107" s="222"/>
      <c r="FU107" s="222"/>
      <c r="FV107" s="222"/>
      <c r="FW107" s="222"/>
      <c r="FX107" s="222"/>
      <c r="FY107" s="222"/>
      <c r="FZ107" s="222"/>
      <c r="GA107" s="222"/>
      <c r="GB107" s="222"/>
      <c r="GC107" s="222"/>
      <c r="GD107" s="222"/>
      <c r="GE107" s="222"/>
      <c r="GF107" s="222"/>
      <c r="GG107" s="222"/>
      <c r="GH107" s="222"/>
      <c r="GI107" s="222"/>
      <c r="GJ107" s="222"/>
      <c r="GK107" s="222"/>
      <c r="GL107" s="222"/>
      <c r="GM107" s="222"/>
      <c r="GN107" s="222"/>
      <c r="GO107" s="222"/>
      <c r="GP107" s="222"/>
      <c r="GQ107" s="222"/>
      <c r="GR107" s="222"/>
      <c r="GS107" s="222"/>
      <c r="GT107" s="222"/>
      <c r="GU107" s="222"/>
      <c r="GV107" s="222"/>
      <c r="GW107" s="222"/>
      <c r="GX107" s="222"/>
      <c r="GY107" s="222"/>
      <c r="GZ107" s="222"/>
      <c r="HA107" s="222"/>
      <c r="HB107" s="222"/>
      <c r="HC107" s="222"/>
      <c r="HD107" s="222"/>
      <c r="HE107" s="222"/>
      <c r="HF107" s="222"/>
      <c r="HG107" s="222"/>
      <c r="HH107" s="222"/>
      <c r="HI107" s="222"/>
      <c r="HJ107" s="222"/>
      <c r="HK107" s="222"/>
      <c r="HL107" s="222"/>
      <c r="HM107" s="222"/>
      <c r="HN107" s="222"/>
      <c r="HO107" s="222"/>
      <c r="HP107" s="222"/>
      <c r="HQ107" s="222"/>
      <c r="HR107" s="222"/>
      <c r="HS107" s="222"/>
      <c r="HT107" s="222"/>
      <c r="HU107" s="222"/>
      <c r="HV107" s="222"/>
      <c r="HW107" s="222"/>
      <c r="HX107" s="222"/>
      <c r="HY107" s="222"/>
      <c r="HZ107" s="222"/>
      <c r="IA107" s="222"/>
      <c r="IB107" s="222"/>
      <c r="IC107" s="222"/>
      <c r="ID107" s="222"/>
      <c r="IE107" s="222"/>
      <c r="IF107" s="222"/>
      <c r="IG107" s="222"/>
      <c r="IH107" s="222"/>
      <c r="II107" s="222"/>
      <c r="IJ107" s="222"/>
      <c r="IK107" s="222"/>
      <c r="IL107" s="222"/>
      <c r="IM107" s="222"/>
      <c r="IN107" s="222"/>
      <c r="IO107" s="222"/>
      <c r="IP107" s="222"/>
      <c r="IQ107" s="222"/>
    </row>
    <row r="108" spans="1:251" s="212" customFormat="1" ht="24.75" customHeight="1">
      <c r="A108" s="654"/>
      <c r="B108" s="234" t="s">
        <v>257</v>
      </c>
      <c r="C108" s="214"/>
      <c r="D108" s="225"/>
      <c r="E108" s="230"/>
      <c r="F108" s="230"/>
      <c r="G108" s="230"/>
      <c r="H108" s="235"/>
      <c r="I108" s="230"/>
      <c r="J108" s="230"/>
      <c r="K108" s="230"/>
      <c r="L108" s="230"/>
      <c r="M108" s="230"/>
      <c r="N108" s="230"/>
      <c r="O108" s="230"/>
      <c r="P108" s="232"/>
      <c r="Q108" s="232"/>
      <c r="R108" s="232"/>
      <c r="S108" s="236"/>
      <c r="T108" s="232"/>
      <c r="U108" s="232"/>
      <c r="V108" s="232"/>
      <c r="W108" s="232"/>
      <c r="X108" s="232"/>
      <c r="Y108" s="232"/>
      <c r="Z108" s="233"/>
      <c r="AA108" s="220">
        <f t="shared" si="1"/>
        <v>0</v>
      </c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2"/>
      <c r="CL108" s="222"/>
      <c r="CM108" s="222"/>
      <c r="CN108" s="222"/>
      <c r="CO108" s="222"/>
      <c r="CP108" s="222"/>
      <c r="CQ108" s="222"/>
      <c r="CR108" s="222"/>
      <c r="CS108" s="222"/>
      <c r="CT108" s="222"/>
      <c r="CU108" s="222"/>
      <c r="CV108" s="222"/>
      <c r="CW108" s="222"/>
      <c r="CX108" s="222"/>
      <c r="CY108" s="222"/>
      <c r="CZ108" s="222"/>
      <c r="DA108" s="222"/>
      <c r="DB108" s="222"/>
      <c r="DC108" s="222"/>
      <c r="DD108" s="222"/>
      <c r="DE108" s="222"/>
      <c r="DF108" s="222"/>
      <c r="DG108" s="222"/>
      <c r="DH108" s="222"/>
      <c r="DI108" s="222"/>
      <c r="DJ108" s="222"/>
      <c r="DK108" s="222"/>
      <c r="DL108" s="222"/>
      <c r="DM108" s="222"/>
      <c r="DN108" s="222"/>
      <c r="DO108" s="222"/>
      <c r="DP108" s="222"/>
      <c r="DQ108" s="222"/>
      <c r="DR108" s="222"/>
      <c r="DS108" s="222"/>
      <c r="DT108" s="222"/>
      <c r="DU108" s="222"/>
      <c r="DV108" s="222"/>
      <c r="DW108" s="222"/>
      <c r="DX108" s="222"/>
      <c r="DY108" s="222"/>
      <c r="DZ108" s="222"/>
      <c r="EA108" s="222"/>
      <c r="EB108" s="222"/>
      <c r="EC108" s="222"/>
      <c r="ED108" s="222"/>
      <c r="EE108" s="222"/>
      <c r="EF108" s="222"/>
      <c r="EG108" s="222"/>
      <c r="EH108" s="222"/>
      <c r="EI108" s="222"/>
      <c r="EJ108" s="222"/>
      <c r="EK108" s="222"/>
      <c r="EL108" s="222"/>
      <c r="EM108" s="222"/>
      <c r="EN108" s="222"/>
      <c r="EO108" s="222"/>
      <c r="EP108" s="222"/>
      <c r="EQ108" s="222"/>
      <c r="ER108" s="222"/>
      <c r="ES108" s="222"/>
      <c r="ET108" s="222"/>
      <c r="EU108" s="222"/>
      <c r="EV108" s="222"/>
      <c r="EW108" s="222"/>
      <c r="EX108" s="222"/>
      <c r="EY108" s="222"/>
      <c r="EZ108" s="222"/>
      <c r="FA108" s="222"/>
      <c r="FB108" s="222"/>
      <c r="FC108" s="222"/>
      <c r="FD108" s="222"/>
      <c r="FE108" s="222"/>
      <c r="FF108" s="222"/>
      <c r="FG108" s="222"/>
      <c r="FH108" s="222"/>
      <c r="FI108" s="222"/>
      <c r="FJ108" s="222"/>
      <c r="FK108" s="222"/>
      <c r="FL108" s="222"/>
      <c r="FM108" s="222"/>
      <c r="FN108" s="222"/>
      <c r="FO108" s="222"/>
      <c r="FP108" s="222"/>
      <c r="FQ108" s="222"/>
      <c r="FR108" s="222"/>
      <c r="FS108" s="222"/>
      <c r="FT108" s="222"/>
      <c r="FU108" s="222"/>
      <c r="FV108" s="222"/>
      <c r="FW108" s="222"/>
      <c r="FX108" s="222"/>
      <c r="FY108" s="222"/>
      <c r="FZ108" s="222"/>
      <c r="GA108" s="222"/>
      <c r="GB108" s="222"/>
      <c r="GC108" s="222"/>
      <c r="GD108" s="222"/>
      <c r="GE108" s="222"/>
      <c r="GF108" s="222"/>
      <c r="GG108" s="222"/>
      <c r="GH108" s="222"/>
      <c r="GI108" s="222"/>
      <c r="GJ108" s="222"/>
      <c r="GK108" s="222"/>
      <c r="GL108" s="222"/>
      <c r="GM108" s="222"/>
      <c r="GN108" s="222"/>
      <c r="GO108" s="222"/>
      <c r="GP108" s="222"/>
      <c r="GQ108" s="222"/>
      <c r="GR108" s="222"/>
      <c r="GS108" s="222"/>
      <c r="GT108" s="222"/>
      <c r="GU108" s="222"/>
      <c r="GV108" s="222"/>
      <c r="GW108" s="222"/>
      <c r="GX108" s="222"/>
      <c r="GY108" s="222"/>
      <c r="GZ108" s="222"/>
      <c r="HA108" s="222"/>
      <c r="HB108" s="222"/>
      <c r="HC108" s="222"/>
      <c r="HD108" s="222"/>
      <c r="HE108" s="222"/>
      <c r="HF108" s="222"/>
      <c r="HG108" s="222"/>
      <c r="HH108" s="222"/>
      <c r="HI108" s="222"/>
      <c r="HJ108" s="222"/>
      <c r="HK108" s="222"/>
      <c r="HL108" s="222"/>
      <c r="HM108" s="222"/>
      <c r="HN108" s="222"/>
      <c r="HO108" s="222"/>
      <c r="HP108" s="222"/>
      <c r="HQ108" s="222"/>
      <c r="HR108" s="222"/>
      <c r="HS108" s="222"/>
      <c r="HT108" s="222"/>
      <c r="HU108" s="222"/>
      <c r="HV108" s="222"/>
      <c r="HW108" s="222"/>
      <c r="HX108" s="222"/>
      <c r="HY108" s="222"/>
      <c r="HZ108" s="222"/>
      <c r="IA108" s="222"/>
      <c r="IB108" s="222"/>
      <c r="IC108" s="222"/>
      <c r="ID108" s="222"/>
      <c r="IE108" s="222"/>
      <c r="IF108" s="222"/>
      <c r="IG108" s="222"/>
      <c r="IH108" s="222"/>
      <c r="II108" s="222"/>
      <c r="IJ108" s="222"/>
      <c r="IK108" s="222"/>
      <c r="IL108" s="222"/>
      <c r="IM108" s="222"/>
      <c r="IN108" s="222"/>
      <c r="IO108" s="222"/>
      <c r="IP108" s="222"/>
      <c r="IQ108" s="222"/>
    </row>
    <row r="109" spans="1:251" s="212" customFormat="1" ht="24.75" customHeight="1">
      <c r="A109" s="655"/>
      <c r="B109" s="234" t="s">
        <v>258</v>
      </c>
      <c r="C109" s="214"/>
      <c r="D109" s="225"/>
      <c r="E109" s="230"/>
      <c r="F109" s="230"/>
      <c r="G109" s="230"/>
      <c r="H109" s="235"/>
      <c r="I109" s="230"/>
      <c r="J109" s="230"/>
      <c r="K109" s="230"/>
      <c r="L109" s="230"/>
      <c r="M109" s="230"/>
      <c r="N109" s="230"/>
      <c r="O109" s="230"/>
      <c r="P109" s="232"/>
      <c r="Q109" s="232"/>
      <c r="R109" s="232"/>
      <c r="S109" s="236"/>
      <c r="T109" s="232"/>
      <c r="U109" s="232"/>
      <c r="V109" s="232"/>
      <c r="W109" s="232"/>
      <c r="X109" s="232"/>
      <c r="Y109" s="232"/>
      <c r="Z109" s="233"/>
      <c r="AA109" s="220">
        <f t="shared" si="1"/>
        <v>0</v>
      </c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  <c r="DU109" s="222"/>
      <c r="DV109" s="222"/>
      <c r="DW109" s="222"/>
      <c r="DX109" s="222"/>
      <c r="DY109" s="222"/>
      <c r="DZ109" s="222"/>
      <c r="EA109" s="222"/>
      <c r="EB109" s="222"/>
      <c r="EC109" s="222"/>
      <c r="ED109" s="222"/>
      <c r="EE109" s="222"/>
      <c r="EF109" s="222"/>
      <c r="EG109" s="222"/>
      <c r="EH109" s="222"/>
      <c r="EI109" s="222"/>
      <c r="EJ109" s="222"/>
      <c r="EK109" s="222"/>
      <c r="EL109" s="222"/>
      <c r="EM109" s="222"/>
      <c r="EN109" s="222"/>
      <c r="EO109" s="222"/>
      <c r="EP109" s="222"/>
      <c r="EQ109" s="222"/>
      <c r="ER109" s="222"/>
      <c r="ES109" s="222"/>
      <c r="ET109" s="222"/>
      <c r="EU109" s="222"/>
      <c r="EV109" s="222"/>
      <c r="EW109" s="222"/>
      <c r="EX109" s="222"/>
      <c r="EY109" s="222"/>
      <c r="EZ109" s="222"/>
      <c r="FA109" s="222"/>
      <c r="FB109" s="222"/>
      <c r="FC109" s="222"/>
      <c r="FD109" s="222"/>
      <c r="FE109" s="222"/>
      <c r="FF109" s="222"/>
      <c r="FG109" s="222"/>
      <c r="FH109" s="222"/>
      <c r="FI109" s="222"/>
      <c r="FJ109" s="222"/>
      <c r="FK109" s="222"/>
      <c r="FL109" s="222"/>
      <c r="FM109" s="222"/>
      <c r="FN109" s="222"/>
      <c r="FO109" s="222"/>
      <c r="FP109" s="222"/>
      <c r="FQ109" s="222"/>
      <c r="FR109" s="222"/>
      <c r="FS109" s="222"/>
      <c r="FT109" s="222"/>
      <c r="FU109" s="222"/>
      <c r="FV109" s="222"/>
      <c r="FW109" s="222"/>
      <c r="FX109" s="222"/>
      <c r="FY109" s="222"/>
      <c r="FZ109" s="222"/>
      <c r="GA109" s="222"/>
      <c r="GB109" s="222"/>
      <c r="GC109" s="222"/>
      <c r="GD109" s="222"/>
      <c r="GE109" s="222"/>
      <c r="GF109" s="222"/>
      <c r="GG109" s="222"/>
      <c r="GH109" s="222"/>
      <c r="GI109" s="222"/>
      <c r="GJ109" s="222"/>
      <c r="GK109" s="222"/>
      <c r="GL109" s="222"/>
      <c r="GM109" s="222"/>
      <c r="GN109" s="222"/>
      <c r="GO109" s="222"/>
      <c r="GP109" s="222"/>
      <c r="GQ109" s="222"/>
      <c r="GR109" s="222"/>
      <c r="GS109" s="222"/>
      <c r="GT109" s="222"/>
      <c r="GU109" s="222"/>
      <c r="GV109" s="222"/>
      <c r="GW109" s="222"/>
      <c r="GX109" s="222"/>
      <c r="GY109" s="222"/>
      <c r="GZ109" s="222"/>
      <c r="HA109" s="222"/>
      <c r="HB109" s="222"/>
      <c r="HC109" s="222"/>
      <c r="HD109" s="222"/>
      <c r="HE109" s="222"/>
      <c r="HF109" s="222"/>
      <c r="HG109" s="222"/>
      <c r="HH109" s="222"/>
      <c r="HI109" s="222"/>
      <c r="HJ109" s="222"/>
      <c r="HK109" s="222"/>
      <c r="HL109" s="222"/>
      <c r="HM109" s="222"/>
      <c r="HN109" s="222"/>
      <c r="HO109" s="222"/>
      <c r="HP109" s="222"/>
      <c r="HQ109" s="222"/>
      <c r="HR109" s="222"/>
      <c r="HS109" s="222"/>
      <c r="HT109" s="222"/>
      <c r="HU109" s="222"/>
      <c r="HV109" s="222"/>
      <c r="HW109" s="222"/>
      <c r="HX109" s="222"/>
      <c r="HY109" s="222"/>
      <c r="HZ109" s="222"/>
      <c r="IA109" s="222"/>
      <c r="IB109" s="222"/>
      <c r="IC109" s="222"/>
      <c r="ID109" s="222"/>
      <c r="IE109" s="222"/>
      <c r="IF109" s="222"/>
      <c r="IG109" s="222"/>
      <c r="IH109" s="222"/>
      <c r="II109" s="222"/>
      <c r="IJ109" s="222"/>
      <c r="IK109" s="222"/>
      <c r="IL109" s="222"/>
      <c r="IM109" s="222"/>
      <c r="IN109" s="222"/>
      <c r="IO109" s="222"/>
      <c r="IP109" s="222"/>
      <c r="IQ109" s="222"/>
    </row>
    <row r="110" spans="1:251" s="212" customFormat="1" ht="24.75" customHeight="1">
      <c r="A110" s="238">
        <v>3</v>
      </c>
      <c r="B110" s="224" t="s">
        <v>227</v>
      </c>
      <c r="C110" s="214">
        <f>SUM(C111:C134)</f>
        <v>1064</v>
      </c>
      <c r="D110" s="225"/>
      <c r="E110" s="226">
        <f>SUM(E111:E134)</f>
        <v>80</v>
      </c>
      <c r="F110" s="217">
        <f>SUM(F111:F134)</f>
        <v>123</v>
      </c>
      <c r="G110" s="226">
        <f>SUM(G112:G134)</f>
        <v>34</v>
      </c>
      <c r="H110" s="235">
        <f aca="true" t="shared" si="10" ref="H110:N110">SUM(H111:H134)</f>
        <v>56</v>
      </c>
      <c r="I110" s="235">
        <f t="shared" si="10"/>
        <v>238</v>
      </c>
      <c r="J110" s="226">
        <f t="shared" si="10"/>
        <v>153</v>
      </c>
      <c r="K110" s="226">
        <f t="shared" si="10"/>
        <v>78</v>
      </c>
      <c r="L110" s="226">
        <f t="shared" si="10"/>
        <v>191</v>
      </c>
      <c r="M110" s="226">
        <f t="shared" si="10"/>
        <v>44</v>
      </c>
      <c r="N110" s="226">
        <f t="shared" si="10"/>
        <v>67</v>
      </c>
      <c r="O110" s="226"/>
      <c r="P110" s="218">
        <f>SUM(P111:P134)</f>
        <v>17168727</v>
      </c>
      <c r="Q110" s="218">
        <f aca="true" t="shared" si="11" ref="Q110:Z110">SUM(Q111:Q134)</f>
        <v>26380027</v>
      </c>
      <c r="R110" s="218">
        <f t="shared" si="11"/>
        <v>17210042</v>
      </c>
      <c r="S110" s="218">
        <f t="shared" si="11"/>
        <v>28636528</v>
      </c>
      <c r="T110" s="218">
        <f t="shared" si="11"/>
        <v>50606849</v>
      </c>
      <c r="U110" s="218">
        <f t="shared" si="11"/>
        <v>32481242</v>
      </c>
      <c r="V110" s="218">
        <f t="shared" si="11"/>
        <v>16547154</v>
      </c>
      <c r="W110" s="218">
        <f t="shared" si="11"/>
        <v>40706217</v>
      </c>
      <c r="X110" s="218">
        <f t="shared" si="11"/>
        <v>22655380</v>
      </c>
      <c r="Y110" s="218">
        <f t="shared" si="11"/>
        <v>34399169</v>
      </c>
      <c r="Z110" s="219">
        <f t="shared" si="11"/>
        <v>0</v>
      </c>
      <c r="AA110" s="220">
        <f t="shared" si="1"/>
        <v>286791335</v>
      </c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  <c r="CF110" s="211"/>
      <c r="CG110" s="211"/>
      <c r="CH110" s="211"/>
      <c r="CI110" s="211"/>
      <c r="CJ110" s="211"/>
      <c r="CK110" s="211"/>
      <c r="CL110" s="211"/>
      <c r="CM110" s="211"/>
      <c r="CN110" s="211"/>
      <c r="CO110" s="211"/>
      <c r="CP110" s="211"/>
      <c r="CQ110" s="211"/>
      <c r="CR110" s="211"/>
      <c r="CS110" s="211"/>
      <c r="CT110" s="211"/>
      <c r="CU110" s="211"/>
      <c r="CV110" s="211"/>
      <c r="CW110" s="211"/>
      <c r="CX110" s="211"/>
      <c r="CY110" s="211"/>
      <c r="CZ110" s="211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11"/>
      <c r="DW110" s="211"/>
      <c r="DX110" s="211"/>
      <c r="DY110" s="211"/>
      <c r="DZ110" s="211"/>
      <c r="EA110" s="211"/>
      <c r="EB110" s="211"/>
      <c r="EC110" s="211"/>
      <c r="ED110" s="211"/>
      <c r="EE110" s="211"/>
      <c r="EF110" s="211"/>
      <c r="EG110" s="211"/>
      <c r="EH110" s="211"/>
      <c r="EI110" s="211"/>
      <c r="EJ110" s="211"/>
      <c r="EK110" s="211"/>
      <c r="EL110" s="211"/>
      <c r="EM110" s="211"/>
      <c r="EN110" s="211"/>
      <c r="EO110" s="211"/>
      <c r="EP110" s="211"/>
      <c r="EQ110" s="211"/>
      <c r="ER110" s="211"/>
      <c r="ES110" s="211"/>
      <c r="ET110" s="211"/>
      <c r="EU110" s="211"/>
      <c r="EV110" s="211"/>
      <c r="EW110" s="211"/>
      <c r="EX110" s="211"/>
      <c r="EY110" s="211"/>
      <c r="EZ110" s="211"/>
      <c r="FA110" s="211"/>
      <c r="FB110" s="211"/>
      <c r="FC110" s="211"/>
      <c r="FD110" s="211"/>
      <c r="FE110" s="211"/>
      <c r="FF110" s="211"/>
      <c r="FG110" s="211"/>
      <c r="FH110" s="211"/>
      <c r="FI110" s="211"/>
      <c r="FJ110" s="211"/>
      <c r="FK110" s="211"/>
      <c r="FL110" s="211"/>
      <c r="FM110" s="211"/>
      <c r="FN110" s="211"/>
      <c r="FO110" s="211"/>
      <c r="FP110" s="211"/>
      <c r="FQ110" s="211"/>
      <c r="FR110" s="211"/>
      <c r="FS110" s="211"/>
      <c r="FT110" s="211"/>
      <c r="FU110" s="211"/>
      <c r="FV110" s="211"/>
      <c r="FW110" s="211"/>
      <c r="FX110" s="211"/>
      <c r="FY110" s="211"/>
      <c r="FZ110" s="211"/>
      <c r="GA110" s="211"/>
      <c r="GB110" s="211"/>
      <c r="GC110" s="211"/>
      <c r="GD110" s="211"/>
      <c r="GE110" s="211"/>
      <c r="GF110" s="211"/>
      <c r="GG110" s="211"/>
      <c r="GH110" s="211"/>
      <c r="GI110" s="211"/>
      <c r="GJ110" s="211"/>
      <c r="GK110" s="211"/>
      <c r="GL110" s="211"/>
      <c r="GM110" s="211"/>
      <c r="GN110" s="211"/>
      <c r="GO110" s="211"/>
      <c r="GP110" s="211"/>
      <c r="GQ110" s="211"/>
      <c r="GR110" s="211"/>
      <c r="GS110" s="211"/>
      <c r="GT110" s="211"/>
      <c r="GU110" s="211"/>
      <c r="GV110" s="211"/>
      <c r="GW110" s="211"/>
      <c r="GX110" s="211"/>
      <c r="GY110" s="211"/>
      <c r="GZ110" s="211"/>
      <c r="HA110" s="211"/>
      <c r="HB110" s="211"/>
      <c r="HC110" s="211"/>
      <c r="HD110" s="211"/>
      <c r="HE110" s="211"/>
      <c r="HF110" s="211"/>
      <c r="HG110" s="211"/>
      <c r="HH110" s="211"/>
      <c r="HI110" s="211"/>
      <c r="HJ110" s="211"/>
      <c r="HK110" s="211"/>
      <c r="HL110" s="211"/>
      <c r="HM110" s="211"/>
      <c r="HN110" s="211"/>
      <c r="HO110" s="211"/>
      <c r="HP110" s="211"/>
      <c r="HQ110" s="211"/>
      <c r="HR110" s="211"/>
      <c r="HS110" s="211"/>
      <c r="HT110" s="211"/>
      <c r="HU110" s="211"/>
      <c r="HV110" s="211"/>
      <c r="HW110" s="211"/>
      <c r="HX110" s="211"/>
      <c r="HY110" s="211"/>
      <c r="HZ110" s="211"/>
      <c r="IA110" s="211"/>
      <c r="IB110" s="211"/>
      <c r="IC110" s="211"/>
      <c r="ID110" s="211"/>
      <c r="IE110" s="211"/>
      <c r="IF110" s="211"/>
      <c r="IG110" s="211"/>
      <c r="IH110" s="211"/>
      <c r="II110" s="211"/>
      <c r="IJ110" s="211"/>
      <c r="IK110" s="211"/>
      <c r="IL110" s="211"/>
      <c r="IM110" s="211"/>
      <c r="IN110" s="211"/>
      <c r="IO110" s="211"/>
      <c r="IP110" s="211"/>
      <c r="IQ110" s="211"/>
    </row>
    <row r="111" spans="1:251" s="212" customFormat="1" ht="55.5" customHeight="1">
      <c r="A111" s="653"/>
      <c r="B111" s="229" t="s">
        <v>259</v>
      </c>
      <c r="C111" s="214">
        <f>SUM(E111:O111)</f>
        <v>838</v>
      </c>
      <c r="D111" s="225">
        <v>212143</v>
      </c>
      <c r="E111" s="230">
        <v>75</v>
      </c>
      <c r="F111" s="230">
        <v>117</v>
      </c>
      <c r="G111" s="230"/>
      <c r="H111" s="231"/>
      <c r="I111" s="230">
        <v>233</v>
      </c>
      <c r="J111" s="230">
        <v>152</v>
      </c>
      <c r="K111" s="230">
        <v>78</v>
      </c>
      <c r="L111" s="230">
        <v>183</v>
      </c>
      <c r="M111" s="230"/>
      <c r="N111" s="230"/>
      <c r="O111" s="230"/>
      <c r="P111" s="232">
        <f>E111*$D$111</f>
        <v>15910725</v>
      </c>
      <c r="Q111" s="232">
        <f>F111*$D$111</f>
        <v>24820731</v>
      </c>
      <c r="R111" s="232">
        <f aca="true" t="shared" si="12" ref="R111:Z111">G111*$D$111</f>
        <v>0</v>
      </c>
      <c r="S111" s="232">
        <f t="shared" si="12"/>
        <v>0</v>
      </c>
      <c r="T111" s="232">
        <f t="shared" si="12"/>
        <v>49429319</v>
      </c>
      <c r="U111" s="232">
        <f t="shared" si="12"/>
        <v>32245736</v>
      </c>
      <c r="V111" s="232">
        <f t="shared" si="12"/>
        <v>16547154</v>
      </c>
      <c r="W111" s="232">
        <f t="shared" si="12"/>
        <v>38822169</v>
      </c>
      <c r="X111" s="232">
        <f t="shared" si="12"/>
        <v>0</v>
      </c>
      <c r="Y111" s="232">
        <f t="shared" si="12"/>
        <v>0</v>
      </c>
      <c r="Z111" s="232">
        <f t="shared" si="12"/>
        <v>0</v>
      </c>
      <c r="AA111" s="220">
        <f t="shared" si="1"/>
        <v>177775834</v>
      </c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  <c r="BJ111" s="222"/>
      <c r="BK111" s="222"/>
      <c r="BL111" s="222"/>
      <c r="BM111" s="222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  <c r="DQ111" s="222"/>
      <c r="DR111" s="222"/>
      <c r="DS111" s="222"/>
      <c r="DT111" s="222"/>
      <c r="DU111" s="222"/>
      <c r="DV111" s="222"/>
      <c r="DW111" s="222"/>
      <c r="DX111" s="222"/>
      <c r="DY111" s="222"/>
      <c r="DZ111" s="222"/>
      <c r="EA111" s="222"/>
      <c r="EB111" s="222"/>
      <c r="EC111" s="222"/>
      <c r="ED111" s="222"/>
      <c r="EE111" s="222"/>
      <c r="EF111" s="222"/>
      <c r="EG111" s="222"/>
      <c r="EH111" s="222"/>
      <c r="EI111" s="222"/>
      <c r="EJ111" s="222"/>
      <c r="EK111" s="222"/>
      <c r="EL111" s="222"/>
      <c r="EM111" s="222"/>
      <c r="EN111" s="222"/>
      <c r="EO111" s="222"/>
      <c r="EP111" s="222"/>
      <c r="EQ111" s="222"/>
      <c r="ER111" s="222"/>
      <c r="ES111" s="222"/>
      <c r="ET111" s="222"/>
      <c r="EU111" s="222"/>
      <c r="EV111" s="222"/>
      <c r="EW111" s="222"/>
      <c r="EX111" s="222"/>
      <c r="EY111" s="222"/>
      <c r="EZ111" s="222"/>
      <c r="FA111" s="222"/>
      <c r="FB111" s="222"/>
      <c r="FC111" s="222"/>
      <c r="FD111" s="222"/>
      <c r="FE111" s="222"/>
      <c r="FF111" s="222"/>
      <c r="FG111" s="222"/>
      <c r="FH111" s="222"/>
      <c r="FI111" s="222"/>
      <c r="FJ111" s="222"/>
      <c r="FK111" s="222"/>
      <c r="FL111" s="222"/>
      <c r="FM111" s="222"/>
      <c r="FN111" s="222"/>
      <c r="FO111" s="222"/>
      <c r="FP111" s="222"/>
      <c r="FQ111" s="222"/>
      <c r="FR111" s="222"/>
      <c r="FS111" s="222"/>
      <c r="FT111" s="222"/>
      <c r="FU111" s="222"/>
      <c r="FV111" s="222"/>
      <c r="FW111" s="222"/>
      <c r="FX111" s="222"/>
      <c r="FY111" s="222"/>
      <c r="FZ111" s="222"/>
      <c r="GA111" s="222"/>
      <c r="GB111" s="222"/>
      <c r="GC111" s="222"/>
      <c r="GD111" s="222"/>
      <c r="GE111" s="222"/>
      <c r="GF111" s="222"/>
      <c r="GG111" s="222"/>
      <c r="GH111" s="222"/>
      <c r="GI111" s="222"/>
      <c r="GJ111" s="222"/>
      <c r="GK111" s="222"/>
      <c r="GL111" s="222"/>
      <c r="GM111" s="222"/>
      <c r="GN111" s="222"/>
      <c r="GO111" s="222"/>
      <c r="GP111" s="222"/>
      <c r="GQ111" s="222"/>
      <c r="GR111" s="222"/>
      <c r="GS111" s="222"/>
      <c r="GT111" s="222"/>
      <c r="GU111" s="222"/>
      <c r="GV111" s="222"/>
      <c r="GW111" s="222"/>
      <c r="GX111" s="222"/>
      <c r="GY111" s="222"/>
      <c r="GZ111" s="222"/>
      <c r="HA111" s="222"/>
      <c r="HB111" s="222"/>
      <c r="HC111" s="222"/>
      <c r="HD111" s="222"/>
      <c r="HE111" s="222"/>
      <c r="HF111" s="222"/>
      <c r="HG111" s="222"/>
      <c r="HH111" s="222"/>
      <c r="HI111" s="222"/>
      <c r="HJ111" s="222"/>
      <c r="HK111" s="222"/>
      <c r="HL111" s="222"/>
      <c r="HM111" s="222"/>
      <c r="HN111" s="222"/>
      <c r="HO111" s="222"/>
      <c r="HP111" s="222"/>
      <c r="HQ111" s="222"/>
      <c r="HR111" s="222"/>
      <c r="HS111" s="222"/>
      <c r="HT111" s="222"/>
      <c r="HU111" s="222"/>
      <c r="HV111" s="222"/>
      <c r="HW111" s="222"/>
      <c r="HX111" s="222"/>
      <c r="HY111" s="222"/>
      <c r="HZ111" s="222"/>
      <c r="IA111" s="222"/>
      <c r="IB111" s="222"/>
      <c r="IC111" s="222"/>
      <c r="ID111" s="222"/>
      <c r="IE111" s="222"/>
      <c r="IF111" s="222"/>
      <c r="IG111" s="222"/>
      <c r="IH111" s="222"/>
      <c r="II111" s="222"/>
      <c r="IJ111" s="222"/>
      <c r="IK111" s="222"/>
      <c r="IL111" s="222"/>
      <c r="IM111" s="222"/>
      <c r="IN111" s="222"/>
      <c r="IO111" s="222"/>
      <c r="IP111" s="222"/>
      <c r="IQ111" s="222"/>
    </row>
    <row r="112" spans="1:251" s="212" customFormat="1" ht="51" customHeight="1">
      <c r="A112" s="654"/>
      <c r="B112" s="229" t="s">
        <v>309</v>
      </c>
      <c r="C112" s="214">
        <f>SUM(E112:O112)</f>
        <v>195</v>
      </c>
      <c r="D112" s="225">
        <v>514895</v>
      </c>
      <c r="E112" s="230"/>
      <c r="F112" s="230"/>
      <c r="G112" s="230">
        <v>31</v>
      </c>
      <c r="H112" s="231">
        <v>54</v>
      </c>
      <c r="I112" s="230"/>
      <c r="J112" s="230"/>
      <c r="K112" s="230"/>
      <c r="L112" s="230"/>
      <c r="M112" s="230">
        <v>44</v>
      </c>
      <c r="N112" s="230">
        <v>66</v>
      </c>
      <c r="O112" s="230"/>
      <c r="P112" s="232">
        <f>E112*$D$112</f>
        <v>0</v>
      </c>
      <c r="Q112" s="232">
        <f aca="true" t="shared" si="13" ref="Q112:Z112">F112*$D$112</f>
        <v>0</v>
      </c>
      <c r="R112" s="232">
        <f>G112*$D$112</f>
        <v>15961745</v>
      </c>
      <c r="S112" s="232">
        <f t="shared" si="13"/>
        <v>27804330</v>
      </c>
      <c r="T112" s="232">
        <f t="shared" si="13"/>
        <v>0</v>
      </c>
      <c r="U112" s="232">
        <f t="shared" si="13"/>
        <v>0</v>
      </c>
      <c r="V112" s="232">
        <f t="shared" si="13"/>
        <v>0</v>
      </c>
      <c r="W112" s="232">
        <f t="shared" si="13"/>
        <v>0</v>
      </c>
      <c r="X112" s="232">
        <f t="shared" si="13"/>
        <v>22655380</v>
      </c>
      <c r="Y112" s="232">
        <f t="shared" si="13"/>
        <v>33983070</v>
      </c>
      <c r="Z112" s="232">
        <f t="shared" si="13"/>
        <v>0</v>
      </c>
      <c r="AA112" s="220">
        <f t="shared" si="1"/>
        <v>100404525</v>
      </c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2"/>
      <c r="DQ112" s="222"/>
      <c r="DR112" s="222"/>
      <c r="DS112" s="222"/>
      <c r="DT112" s="222"/>
      <c r="DU112" s="222"/>
      <c r="DV112" s="222"/>
      <c r="DW112" s="222"/>
      <c r="DX112" s="222"/>
      <c r="DY112" s="222"/>
      <c r="DZ112" s="222"/>
      <c r="EA112" s="222"/>
      <c r="EB112" s="222"/>
      <c r="EC112" s="222"/>
      <c r="ED112" s="222"/>
      <c r="EE112" s="222"/>
      <c r="EF112" s="222"/>
      <c r="EG112" s="222"/>
      <c r="EH112" s="222"/>
      <c r="EI112" s="222"/>
      <c r="EJ112" s="222"/>
      <c r="EK112" s="222"/>
      <c r="EL112" s="222"/>
      <c r="EM112" s="222"/>
      <c r="EN112" s="222"/>
      <c r="EO112" s="222"/>
      <c r="EP112" s="222"/>
      <c r="EQ112" s="222"/>
      <c r="ER112" s="222"/>
      <c r="ES112" s="222"/>
      <c r="ET112" s="222"/>
      <c r="EU112" s="222"/>
      <c r="EV112" s="222"/>
      <c r="EW112" s="222"/>
      <c r="EX112" s="222"/>
      <c r="EY112" s="222"/>
      <c r="EZ112" s="222"/>
      <c r="FA112" s="222"/>
      <c r="FB112" s="222"/>
      <c r="FC112" s="222"/>
      <c r="FD112" s="222"/>
      <c r="FE112" s="222"/>
      <c r="FF112" s="222"/>
      <c r="FG112" s="222"/>
      <c r="FH112" s="222"/>
      <c r="FI112" s="222"/>
      <c r="FJ112" s="222"/>
      <c r="FK112" s="222"/>
      <c r="FL112" s="222"/>
      <c r="FM112" s="222"/>
      <c r="FN112" s="222"/>
      <c r="FO112" s="222"/>
      <c r="FP112" s="222"/>
      <c r="FQ112" s="222"/>
      <c r="FR112" s="222"/>
      <c r="FS112" s="222"/>
      <c r="FT112" s="222"/>
      <c r="FU112" s="222"/>
      <c r="FV112" s="222"/>
      <c r="FW112" s="222"/>
      <c r="FX112" s="222"/>
      <c r="FY112" s="222"/>
      <c r="FZ112" s="222"/>
      <c r="GA112" s="222"/>
      <c r="GB112" s="222"/>
      <c r="GC112" s="222"/>
      <c r="GD112" s="222"/>
      <c r="GE112" s="222"/>
      <c r="GF112" s="222"/>
      <c r="GG112" s="222"/>
      <c r="GH112" s="222"/>
      <c r="GI112" s="222"/>
      <c r="GJ112" s="222"/>
      <c r="GK112" s="222"/>
      <c r="GL112" s="222"/>
      <c r="GM112" s="222"/>
      <c r="GN112" s="222"/>
      <c r="GO112" s="222"/>
      <c r="GP112" s="222"/>
      <c r="GQ112" s="222"/>
      <c r="GR112" s="222"/>
      <c r="GS112" s="222"/>
      <c r="GT112" s="222"/>
      <c r="GU112" s="222"/>
      <c r="GV112" s="222"/>
      <c r="GW112" s="222"/>
      <c r="GX112" s="222"/>
      <c r="GY112" s="222"/>
      <c r="GZ112" s="222"/>
      <c r="HA112" s="222"/>
      <c r="HB112" s="222"/>
      <c r="HC112" s="222"/>
      <c r="HD112" s="222"/>
      <c r="HE112" s="222"/>
      <c r="HF112" s="222"/>
      <c r="HG112" s="222"/>
      <c r="HH112" s="222"/>
      <c r="HI112" s="222"/>
      <c r="HJ112" s="222"/>
      <c r="HK112" s="222"/>
      <c r="HL112" s="222"/>
      <c r="HM112" s="222"/>
      <c r="HN112" s="222"/>
      <c r="HO112" s="222"/>
      <c r="HP112" s="222"/>
      <c r="HQ112" s="222"/>
      <c r="HR112" s="222"/>
      <c r="HS112" s="222"/>
      <c r="HT112" s="222"/>
      <c r="HU112" s="222"/>
      <c r="HV112" s="222"/>
      <c r="HW112" s="222"/>
      <c r="HX112" s="222"/>
      <c r="HY112" s="222"/>
      <c r="HZ112" s="222"/>
      <c r="IA112" s="222"/>
      <c r="IB112" s="222"/>
      <c r="IC112" s="222"/>
      <c r="ID112" s="222"/>
      <c r="IE112" s="222"/>
      <c r="IF112" s="222"/>
      <c r="IG112" s="222"/>
      <c r="IH112" s="222"/>
      <c r="II112" s="222"/>
      <c r="IJ112" s="222"/>
      <c r="IK112" s="222"/>
      <c r="IL112" s="222"/>
      <c r="IM112" s="222"/>
      <c r="IN112" s="222"/>
      <c r="IO112" s="222"/>
      <c r="IP112" s="222"/>
      <c r="IQ112" s="222"/>
    </row>
    <row r="113" spans="1:251" s="212" customFormat="1" ht="24.75" customHeight="1">
      <c r="A113" s="654"/>
      <c r="B113" s="234" t="s">
        <v>260</v>
      </c>
      <c r="C113" s="214"/>
      <c r="D113" s="225"/>
      <c r="E113" s="230"/>
      <c r="F113" s="230"/>
      <c r="G113" s="230"/>
      <c r="H113" s="235"/>
      <c r="I113" s="230"/>
      <c r="J113" s="230"/>
      <c r="K113" s="230"/>
      <c r="L113" s="230"/>
      <c r="M113" s="230"/>
      <c r="N113" s="230"/>
      <c r="O113" s="230"/>
      <c r="P113" s="232"/>
      <c r="Q113" s="232"/>
      <c r="R113" s="232"/>
      <c r="S113" s="236"/>
      <c r="T113" s="232"/>
      <c r="U113" s="232"/>
      <c r="V113" s="232"/>
      <c r="W113" s="232"/>
      <c r="X113" s="232"/>
      <c r="Y113" s="232"/>
      <c r="Z113" s="233"/>
      <c r="AA113" s="220">
        <f t="shared" si="1"/>
        <v>0</v>
      </c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2"/>
      <c r="DB113" s="222"/>
      <c r="DC113" s="222"/>
      <c r="DD113" s="222"/>
      <c r="DE113" s="222"/>
      <c r="DF113" s="222"/>
      <c r="DG113" s="222"/>
      <c r="DH113" s="222"/>
      <c r="DI113" s="222"/>
      <c r="DJ113" s="222"/>
      <c r="DK113" s="222"/>
      <c r="DL113" s="222"/>
      <c r="DM113" s="222"/>
      <c r="DN113" s="222"/>
      <c r="DO113" s="222"/>
      <c r="DP113" s="222"/>
      <c r="DQ113" s="222"/>
      <c r="DR113" s="222"/>
      <c r="DS113" s="222"/>
      <c r="DT113" s="222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2"/>
      <c r="EF113" s="222"/>
      <c r="EG113" s="222"/>
      <c r="EH113" s="222"/>
      <c r="EI113" s="222"/>
      <c r="EJ113" s="222"/>
      <c r="EK113" s="222"/>
      <c r="EL113" s="222"/>
      <c r="EM113" s="222"/>
      <c r="EN113" s="222"/>
      <c r="EO113" s="222"/>
      <c r="EP113" s="222"/>
      <c r="EQ113" s="222"/>
      <c r="ER113" s="222"/>
      <c r="ES113" s="222"/>
      <c r="ET113" s="222"/>
      <c r="EU113" s="222"/>
      <c r="EV113" s="222"/>
      <c r="EW113" s="222"/>
      <c r="EX113" s="222"/>
      <c r="EY113" s="222"/>
      <c r="EZ113" s="222"/>
      <c r="FA113" s="222"/>
      <c r="FB113" s="222"/>
      <c r="FC113" s="222"/>
      <c r="FD113" s="222"/>
      <c r="FE113" s="222"/>
      <c r="FF113" s="222"/>
      <c r="FG113" s="222"/>
      <c r="FH113" s="222"/>
      <c r="FI113" s="222"/>
      <c r="FJ113" s="222"/>
      <c r="FK113" s="222"/>
      <c r="FL113" s="222"/>
      <c r="FM113" s="222"/>
      <c r="FN113" s="222"/>
      <c r="FO113" s="222"/>
      <c r="FP113" s="222"/>
      <c r="FQ113" s="222"/>
      <c r="FR113" s="222"/>
      <c r="FS113" s="222"/>
      <c r="FT113" s="222"/>
      <c r="FU113" s="222"/>
      <c r="FV113" s="222"/>
      <c r="FW113" s="222"/>
      <c r="FX113" s="222"/>
      <c r="FY113" s="222"/>
      <c r="FZ113" s="222"/>
      <c r="GA113" s="222"/>
      <c r="GB113" s="222"/>
      <c r="GC113" s="222"/>
      <c r="GD113" s="222"/>
      <c r="GE113" s="222"/>
      <c r="GF113" s="222"/>
      <c r="GG113" s="222"/>
      <c r="GH113" s="222"/>
      <c r="GI113" s="222"/>
      <c r="GJ113" s="222"/>
      <c r="GK113" s="222"/>
      <c r="GL113" s="222"/>
      <c r="GM113" s="222"/>
      <c r="GN113" s="222"/>
      <c r="GO113" s="222"/>
      <c r="GP113" s="222"/>
      <c r="GQ113" s="222"/>
      <c r="GR113" s="222"/>
      <c r="GS113" s="222"/>
      <c r="GT113" s="222"/>
      <c r="GU113" s="222"/>
      <c r="GV113" s="222"/>
      <c r="GW113" s="222"/>
      <c r="GX113" s="222"/>
      <c r="GY113" s="222"/>
      <c r="GZ113" s="222"/>
      <c r="HA113" s="222"/>
      <c r="HB113" s="222"/>
      <c r="HC113" s="222"/>
      <c r="HD113" s="222"/>
      <c r="HE113" s="222"/>
      <c r="HF113" s="222"/>
      <c r="HG113" s="222"/>
      <c r="HH113" s="222"/>
      <c r="HI113" s="222"/>
      <c r="HJ113" s="222"/>
      <c r="HK113" s="222"/>
      <c r="HL113" s="222"/>
      <c r="HM113" s="222"/>
      <c r="HN113" s="222"/>
      <c r="HO113" s="222"/>
      <c r="HP113" s="222"/>
      <c r="HQ113" s="222"/>
      <c r="HR113" s="222"/>
      <c r="HS113" s="222"/>
      <c r="HT113" s="222"/>
      <c r="HU113" s="222"/>
      <c r="HV113" s="222"/>
      <c r="HW113" s="222"/>
      <c r="HX113" s="222"/>
      <c r="HY113" s="222"/>
      <c r="HZ113" s="222"/>
      <c r="IA113" s="222"/>
      <c r="IB113" s="222"/>
      <c r="IC113" s="222"/>
      <c r="ID113" s="222"/>
      <c r="IE113" s="222"/>
      <c r="IF113" s="222"/>
      <c r="IG113" s="222"/>
      <c r="IH113" s="222"/>
      <c r="II113" s="222"/>
      <c r="IJ113" s="222"/>
      <c r="IK113" s="222"/>
      <c r="IL113" s="222"/>
      <c r="IM113" s="222"/>
      <c r="IN113" s="222"/>
      <c r="IO113" s="222"/>
      <c r="IP113" s="222"/>
      <c r="IQ113" s="222"/>
    </row>
    <row r="114" spans="1:251" s="212" customFormat="1" ht="51" customHeight="1">
      <c r="A114" s="654"/>
      <c r="B114" s="237" t="s">
        <v>348</v>
      </c>
      <c r="C114" s="214">
        <f>SUM(E114:O114)</f>
        <v>6</v>
      </c>
      <c r="D114" s="225">
        <v>416099</v>
      </c>
      <c r="E114" s="230"/>
      <c r="F114" s="230"/>
      <c r="G114" s="230">
        <v>3</v>
      </c>
      <c r="H114" s="231">
        <v>2</v>
      </c>
      <c r="I114" s="230"/>
      <c r="J114" s="230"/>
      <c r="K114" s="230"/>
      <c r="L114" s="230"/>
      <c r="M114" s="230"/>
      <c r="N114" s="230">
        <v>1</v>
      </c>
      <c r="O114" s="230"/>
      <c r="P114" s="232"/>
      <c r="Q114" s="232"/>
      <c r="R114" s="232">
        <f>G114*$D$114</f>
        <v>1248297</v>
      </c>
      <c r="S114" s="232">
        <f>H114*$D$114</f>
        <v>832198</v>
      </c>
      <c r="T114" s="232"/>
      <c r="U114" s="232"/>
      <c r="V114" s="232"/>
      <c r="W114" s="232"/>
      <c r="X114" s="232"/>
      <c r="Y114" s="232">
        <f>N114*$D$114</f>
        <v>416099</v>
      </c>
      <c r="Z114" s="233"/>
      <c r="AA114" s="220">
        <f>SUM(P114:Z114)</f>
        <v>2496594</v>
      </c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/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/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2"/>
      <c r="DR114" s="222"/>
      <c r="DS114" s="222"/>
      <c r="DT114" s="222"/>
      <c r="DU114" s="222"/>
      <c r="DV114" s="222"/>
      <c r="DW114" s="222"/>
      <c r="DX114" s="222"/>
      <c r="DY114" s="222"/>
      <c r="DZ114" s="222"/>
      <c r="EA114" s="222"/>
      <c r="EB114" s="222"/>
      <c r="EC114" s="222"/>
      <c r="ED114" s="222"/>
      <c r="EE114" s="222"/>
      <c r="EF114" s="222"/>
      <c r="EG114" s="222"/>
      <c r="EH114" s="222"/>
      <c r="EI114" s="222"/>
      <c r="EJ114" s="222"/>
      <c r="EK114" s="222"/>
      <c r="EL114" s="222"/>
      <c r="EM114" s="222"/>
      <c r="EN114" s="222"/>
      <c r="EO114" s="222"/>
      <c r="EP114" s="222"/>
      <c r="EQ114" s="222"/>
      <c r="ER114" s="222"/>
      <c r="ES114" s="222"/>
      <c r="ET114" s="222"/>
      <c r="EU114" s="222"/>
      <c r="EV114" s="222"/>
      <c r="EW114" s="222"/>
      <c r="EX114" s="222"/>
      <c r="EY114" s="222"/>
      <c r="EZ114" s="222"/>
      <c r="FA114" s="222"/>
      <c r="FB114" s="222"/>
      <c r="FC114" s="222"/>
      <c r="FD114" s="222"/>
      <c r="FE114" s="222"/>
      <c r="FF114" s="222"/>
      <c r="FG114" s="222"/>
      <c r="FH114" s="222"/>
      <c r="FI114" s="222"/>
      <c r="FJ114" s="222"/>
      <c r="FK114" s="222"/>
      <c r="FL114" s="222"/>
      <c r="FM114" s="222"/>
      <c r="FN114" s="222"/>
      <c r="FO114" s="222"/>
      <c r="FP114" s="222"/>
      <c r="FQ114" s="222"/>
      <c r="FR114" s="222"/>
      <c r="FS114" s="222"/>
      <c r="FT114" s="222"/>
      <c r="FU114" s="222"/>
      <c r="FV114" s="222"/>
      <c r="FW114" s="222"/>
      <c r="FX114" s="222"/>
      <c r="FY114" s="222"/>
      <c r="FZ114" s="222"/>
      <c r="GA114" s="222"/>
      <c r="GB114" s="222"/>
      <c r="GC114" s="222"/>
      <c r="GD114" s="222"/>
      <c r="GE114" s="222"/>
      <c r="GF114" s="222"/>
      <c r="GG114" s="222"/>
      <c r="GH114" s="222"/>
      <c r="GI114" s="222"/>
      <c r="GJ114" s="222"/>
      <c r="GK114" s="222"/>
      <c r="GL114" s="222"/>
      <c r="GM114" s="222"/>
      <c r="GN114" s="222"/>
      <c r="GO114" s="222"/>
      <c r="GP114" s="222"/>
      <c r="GQ114" s="222"/>
      <c r="GR114" s="222"/>
      <c r="GS114" s="222"/>
      <c r="GT114" s="222"/>
      <c r="GU114" s="222"/>
      <c r="GV114" s="222"/>
      <c r="GW114" s="222"/>
      <c r="GX114" s="222"/>
      <c r="GY114" s="222"/>
      <c r="GZ114" s="222"/>
      <c r="HA114" s="222"/>
      <c r="HB114" s="222"/>
      <c r="HC114" s="222"/>
      <c r="HD114" s="222"/>
      <c r="HE114" s="222"/>
      <c r="HF114" s="222"/>
      <c r="HG114" s="222"/>
      <c r="HH114" s="222"/>
      <c r="HI114" s="222"/>
      <c r="HJ114" s="222"/>
      <c r="HK114" s="222"/>
      <c r="HL114" s="222"/>
      <c r="HM114" s="222"/>
      <c r="HN114" s="222"/>
      <c r="HO114" s="222"/>
      <c r="HP114" s="222"/>
      <c r="HQ114" s="222"/>
      <c r="HR114" s="222"/>
      <c r="HS114" s="222"/>
      <c r="HT114" s="222"/>
      <c r="HU114" s="222"/>
      <c r="HV114" s="222"/>
      <c r="HW114" s="222"/>
      <c r="HX114" s="222"/>
      <c r="HY114" s="222"/>
      <c r="HZ114" s="222"/>
      <c r="IA114" s="222"/>
      <c r="IB114" s="222"/>
      <c r="IC114" s="222"/>
      <c r="ID114" s="222"/>
      <c r="IE114" s="222"/>
      <c r="IF114" s="222"/>
      <c r="IG114" s="222"/>
      <c r="IH114" s="222"/>
      <c r="II114" s="222"/>
      <c r="IJ114" s="222"/>
      <c r="IK114" s="222"/>
      <c r="IL114" s="222"/>
      <c r="IM114" s="222"/>
      <c r="IN114" s="222"/>
      <c r="IO114" s="222"/>
      <c r="IP114" s="222"/>
      <c r="IQ114" s="222"/>
    </row>
    <row r="115" spans="1:251" s="212" customFormat="1" ht="24.75" customHeight="1">
      <c r="A115" s="654"/>
      <c r="B115" s="234" t="s">
        <v>261</v>
      </c>
      <c r="C115" s="214"/>
      <c r="D115" s="225"/>
      <c r="E115" s="230"/>
      <c r="F115" s="230"/>
      <c r="G115" s="230"/>
      <c r="H115" s="235"/>
      <c r="I115" s="230"/>
      <c r="J115" s="230"/>
      <c r="K115" s="230"/>
      <c r="L115" s="230"/>
      <c r="M115" s="230"/>
      <c r="N115" s="230"/>
      <c r="O115" s="230"/>
      <c r="P115" s="232"/>
      <c r="Q115" s="232"/>
      <c r="R115" s="232"/>
      <c r="S115" s="236"/>
      <c r="T115" s="232"/>
      <c r="U115" s="232"/>
      <c r="V115" s="232"/>
      <c r="W115" s="232"/>
      <c r="X115" s="232"/>
      <c r="Y115" s="232"/>
      <c r="Z115" s="233"/>
      <c r="AA115" s="220">
        <f t="shared" si="1"/>
        <v>0</v>
      </c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2"/>
      <c r="DR115" s="222"/>
      <c r="DS115" s="222"/>
      <c r="DT115" s="222"/>
      <c r="DU115" s="222"/>
      <c r="DV115" s="222"/>
      <c r="DW115" s="222"/>
      <c r="DX115" s="222"/>
      <c r="DY115" s="222"/>
      <c r="DZ115" s="222"/>
      <c r="EA115" s="222"/>
      <c r="EB115" s="222"/>
      <c r="EC115" s="222"/>
      <c r="ED115" s="222"/>
      <c r="EE115" s="222"/>
      <c r="EF115" s="222"/>
      <c r="EG115" s="222"/>
      <c r="EH115" s="222"/>
      <c r="EI115" s="222"/>
      <c r="EJ115" s="222"/>
      <c r="EK115" s="222"/>
      <c r="EL115" s="222"/>
      <c r="EM115" s="222"/>
      <c r="EN115" s="222"/>
      <c r="EO115" s="222"/>
      <c r="EP115" s="222"/>
      <c r="EQ115" s="222"/>
      <c r="ER115" s="222"/>
      <c r="ES115" s="222"/>
      <c r="ET115" s="222"/>
      <c r="EU115" s="222"/>
      <c r="EV115" s="222"/>
      <c r="EW115" s="222"/>
      <c r="EX115" s="222"/>
      <c r="EY115" s="222"/>
      <c r="EZ115" s="222"/>
      <c r="FA115" s="222"/>
      <c r="FB115" s="222"/>
      <c r="FC115" s="222"/>
      <c r="FD115" s="222"/>
      <c r="FE115" s="222"/>
      <c r="FF115" s="222"/>
      <c r="FG115" s="222"/>
      <c r="FH115" s="222"/>
      <c r="FI115" s="222"/>
      <c r="FJ115" s="222"/>
      <c r="FK115" s="222"/>
      <c r="FL115" s="222"/>
      <c r="FM115" s="222"/>
      <c r="FN115" s="222"/>
      <c r="FO115" s="222"/>
      <c r="FP115" s="222"/>
      <c r="FQ115" s="222"/>
      <c r="FR115" s="222"/>
      <c r="FS115" s="222"/>
      <c r="FT115" s="222"/>
      <c r="FU115" s="222"/>
      <c r="FV115" s="222"/>
      <c r="FW115" s="222"/>
      <c r="FX115" s="222"/>
      <c r="FY115" s="222"/>
      <c r="FZ115" s="222"/>
      <c r="GA115" s="222"/>
      <c r="GB115" s="222"/>
      <c r="GC115" s="222"/>
      <c r="GD115" s="222"/>
      <c r="GE115" s="222"/>
      <c r="GF115" s="222"/>
      <c r="GG115" s="222"/>
      <c r="GH115" s="222"/>
      <c r="GI115" s="222"/>
      <c r="GJ115" s="222"/>
      <c r="GK115" s="222"/>
      <c r="GL115" s="222"/>
      <c r="GM115" s="222"/>
      <c r="GN115" s="222"/>
      <c r="GO115" s="222"/>
      <c r="GP115" s="222"/>
      <c r="GQ115" s="222"/>
      <c r="GR115" s="222"/>
      <c r="GS115" s="222"/>
      <c r="GT115" s="222"/>
      <c r="GU115" s="222"/>
      <c r="GV115" s="222"/>
      <c r="GW115" s="222"/>
      <c r="GX115" s="222"/>
      <c r="GY115" s="222"/>
      <c r="GZ115" s="222"/>
      <c r="HA115" s="222"/>
      <c r="HB115" s="222"/>
      <c r="HC115" s="222"/>
      <c r="HD115" s="222"/>
      <c r="HE115" s="222"/>
      <c r="HF115" s="222"/>
      <c r="HG115" s="222"/>
      <c r="HH115" s="222"/>
      <c r="HI115" s="222"/>
      <c r="HJ115" s="222"/>
      <c r="HK115" s="222"/>
      <c r="HL115" s="222"/>
      <c r="HM115" s="222"/>
      <c r="HN115" s="222"/>
      <c r="HO115" s="222"/>
      <c r="HP115" s="222"/>
      <c r="HQ115" s="222"/>
      <c r="HR115" s="222"/>
      <c r="HS115" s="222"/>
      <c r="HT115" s="222"/>
      <c r="HU115" s="222"/>
      <c r="HV115" s="222"/>
      <c r="HW115" s="222"/>
      <c r="HX115" s="222"/>
      <c r="HY115" s="222"/>
      <c r="HZ115" s="222"/>
      <c r="IA115" s="222"/>
      <c r="IB115" s="222"/>
      <c r="IC115" s="222"/>
      <c r="ID115" s="222"/>
      <c r="IE115" s="222"/>
      <c r="IF115" s="222"/>
      <c r="IG115" s="222"/>
      <c r="IH115" s="222"/>
      <c r="II115" s="222"/>
      <c r="IJ115" s="222"/>
      <c r="IK115" s="222"/>
      <c r="IL115" s="222"/>
      <c r="IM115" s="222"/>
      <c r="IN115" s="222"/>
      <c r="IO115" s="222"/>
      <c r="IP115" s="222"/>
      <c r="IQ115" s="222"/>
    </row>
    <row r="116" spans="1:251" s="212" customFormat="1" ht="24.75" customHeight="1">
      <c r="A116" s="654"/>
      <c r="B116" s="234" t="s">
        <v>262</v>
      </c>
      <c r="C116" s="214"/>
      <c r="D116" s="225"/>
      <c r="E116" s="230"/>
      <c r="F116" s="230"/>
      <c r="G116" s="230"/>
      <c r="H116" s="235"/>
      <c r="I116" s="230"/>
      <c r="J116" s="230"/>
      <c r="K116" s="230"/>
      <c r="L116" s="230"/>
      <c r="M116" s="230"/>
      <c r="N116" s="230"/>
      <c r="O116" s="230"/>
      <c r="P116" s="232"/>
      <c r="Q116" s="232"/>
      <c r="R116" s="232"/>
      <c r="S116" s="236"/>
      <c r="T116" s="232"/>
      <c r="U116" s="232"/>
      <c r="V116" s="232"/>
      <c r="W116" s="232"/>
      <c r="X116" s="232"/>
      <c r="Y116" s="232"/>
      <c r="Z116" s="233"/>
      <c r="AA116" s="220">
        <f t="shared" si="1"/>
        <v>0</v>
      </c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2"/>
      <c r="DR116" s="222"/>
      <c r="DS116" s="222"/>
      <c r="DT116" s="222"/>
      <c r="DU116" s="222"/>
      <c r="DV116" s="222"/>
      <c r="DW116" s="222"/>
      <c r="DX116" s="222"/>
      <c r="DY116" s="222"/>
      <c r="DZ116" s="222"/>
      <c r="EA116" s="222"/>
      <c r="EB116" s="222"/>
      <c r="EC116" s="222"/>
      <c r="ED116" s="222"/>
      <c r="EE116" s="222"/>
      <c r="EF116" s="222"/>
      <c r="EG116" s="222"/>
      <c r="EH116" s="222"/>
      <c r="EI116" s="222"/>
      <c r="EJ116" s="222"/>
      <c r="EK116" s="222"/>
      <c r="EL116" s="222"/>
      <c r="EM116" s="222"/>
      <c r="EN116" s="222"/>
      <c r="EO116" s="222"/>
      <c r="EP116" s="222"/>
      <c r="EQ116" s="222"/>
      <c r="ER116" s="222"/>
      <c r="ES116" s="222"/>
      <c r="ET116" s="222"/>
      <c r="EU116" s="222"/>
      <c r="EV116" s="222"/>
      <c r="EW116" s="222"/>
      <c r="EX116" s="222"/>
      <c r="EY116" s="222"/>
      <c r="EZ116" s="222"/>
      <c r="FA116" s="222"/>
      <c r="FB116" s="222"/>
      <c r="FC116" s="222"/>
      <c r="FD116" s="222"/>
      <c r="FE116" s="222"/>
      <c r="FF116" s="222"/>
      <c r="FG116" s="222"/>
      <c r="FH116" s="222"/>
      <c r="FI116" s="222"/>
      <c r="FJ116" s="222"/>
      <c r="FK116" s="222"/>
      <c r="FL116" s="222"/>
      <c r="FM116" s="222"/>
      <c r="FN116" s="222"/>
      <c r="FO116" s="222"/>
      <c r="FP116" s="222"/>
      <c r="FQ116" s="222"/>
      <c r="FR116" s="222"/>
      <c r="FS116" s="222"/>
      <c r="FT116" s="222"/>
      <c r="FU116" s="222"/>
      <c r="FV116" s="222"/>
      <c r="FW116" s="222"/>
      <c r="FX116" s="222"/>
      <c r="FY116" s="222"/>
      <c r="FZ116" s="222"/>
      <c r="GA116" s="222"/>
      <c r="GB116" s="222"/>
      <c r="GC116" s="222"/>
      <c r="GD116" s="222"/>
      <c r="GE116" s="222"/>
      <c r="GF116" s="222"/>
      <c r="GG116" s="222"/>
      <c r="GH116" s="222"/>
      <c r="GI116" s="222"/>
      <c r="GJ116" s="222"/>
      <c r="GK116" s="222"/>
      <c r="GL116" s="222"/>
      <c r="GM116" s="222"/>
      <c r="GN116" s="222"/>
      <c r="GO116" s="222"/>
      <c r="GP116" s="222"/>
      <c r="GQ116" s="222"/>
      <c r="GR116" s="222"/>
      <c r="GS116" s="222"/>
      <c r="GT116" s="222"/>
      <c r="GU116" s="222"/>
      <c r="GV116" s="222"/>
      <c r="GW116" s="222"/>
      <c r="GX116" s="222"/>
      <c r="GY116" s="222"/>
      <c r="GZ116" s="222"/>
      <c r="HA116" s="222"/>
      <c r="HB116" s="222"/>
      <c r="HC116" s="222"/>
      <c r="HD116" s="222"/>
      <c r="HE116" s="222"/>
      <c r="HF116" s="222"/>
      <c r="HG116" s="222"/>
      <c r="HH116" s="222"/>
      <c r="HI116" s="222"/>
      <c r="HJ116" s="222"/>
      <c r="HK116" s="222"/>
      <c r="HL116" s="222"/>
      <c r="HM116" s="222"/>
      <c r="HN116" s="222"/>
      <c r="HO116" s="222"/>
      <c r="HP116" s="222"/>
      <c r="HQ116" s="222"/>
      <c r="HR116" s="222"/>
      <c r="HS116" s="222"/>
      <c r="HT116" s="222"/>
      <c r="HU116" s="222"/>
      <c r="HV116" s="222"/>
      <c r="HW116" s="222"/>
      <c r="HX116" s="222"/>
      <c r="HY116" s="222"/>
      <c r="HZ116" s="222"/>
      <c r="IA116" s="222"/>
      <c r="IB116" s="222"/>
      <c r="IC116" s="222"/>
      <c r="ID116" s="222"/>
      <c r="IE116" s="222"/>
      <c r="IF116" s="222"/>
      <c r="IG116" s="222"/>
      <c r="IH116" s="222"/>
      <c r="II116" s="222"/>
      <c r="IJ116" s="222"/>
      <c r="IK116" s="222"/>
      <c r="IL116" s="222"/>
      <c r="IM116" s="222"/>
      <c r="IN116" s="222"/>
      <c r="IO116" s="222"/>
      <c r="IP116" s="222"/>
      <c r="IQ116" s="222"/>
    </row>
    <row r="117" spans="1:251" s="212" customFormat="1" ht="101.25" customHeight="1">
      <c r="A117" s="654"/>
      <c r="B117" s="229" t="s">
        <v>263</v>
      </c>
      <c r="C117" s="214">
        <f>SUM(E117:O117)</f>
        <v>1</v>
      </c>
      <c r="D117" s="225">
        <v>315978</v>
      </c>
      <c r="E117" s="230">
        <v>1</v>
      </c>
      <c r="F117" s="230"/>
      <c r="G117" s="230"/>
      <c r="H117" s="235"/>
      <c r="I117" s="230"/>
      <c r="J117" s="230"/>
      <c r="K117" s="230"/>
      <c r="L117" s="230"/>
      <c r="M117" s="230"/>
      <c r="N117" s="230"/>
      <c r="O117" s="230"/>
      <c r="P117" s="232">
        <f>E117*$D$117</f>
        <v>315978</v>
      </c>
      <c r="Q117" s="232"/>
      <c r="R117" s="232"/>
      <c r="S117" s="236"/>
      <c r="T117" s="232"/>
      <c r="U117" s="232"/>
      <c r="V117" s="232"/>
      <c r="W117" s="232"/>
      <c r="X117" s="232"/>
      <c r="Y117" s="232"/>
      <c r="Z117" s="233"/>
      <c r="AA117" s="220">
        <f t="shared" si="1"/>
        <v>315978</v>
      </c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  <c r="DU117" s="222"/>
      <c r="DV117" s="222"/>
      <c r="DW117" s="222"/>
      <c r="DX117" s="222"/>
      <c r="DY117" s="222"/>
      <c r="DZ117" s="222"/>
      <c r="EA117" s="222"/>
      <c r="EB117" s="222"/>
      <c r="EC117" s="222"/>
      <c r="ED117" s="222"/>
      <c r="EE117" s="222"/>
      <c r="EF117" s="222"/>
      <c r="EG117" s="222"/>
      <c r="EH117" s="222"/>
      <c r="EI117" s="222"/>
      <c r="EJ117" s="222"/>
      <c r="EK117" s="222"/>
      <c r="EL117" s="222"/>
      <c r="EM117" s="222"/>
      <c r="EN117" s="222"/>
      <c r="EO117" s="222"/>
      <c r="EP117" s="222"/>
      <c r="EQ117" s="222"/>
      <c r="ER117" s="222"/>
      <c r="ES117" s="222"/>
      <c r="ET117" s="222"/>
      <c r="EU117" s="222"/>
      <c r="EV117" s="222"/>
      <c r="EW117" s="222"/>
      <c r="EX117" s="222"/>
      <c r="EY117" s="222"/>
      <c r="EZ117" s="222"/>
      <c r="FA117" s="222"/>
      <c r="FB117" s="222"/>
      <c r="FC117" s="222"/>
      <c r="FD117" s="222"/>
      <c r="FE117" s="222"/>
      <c r="FF117" s="222"/>
      <c r="FG117" s="222"/>
      <c r="FH117" s="222"/>
      <c r="FI117" s="222"/>
      <c r="FJ117" s="222"/>
      <c r="FK117" s="222"/>
      <c r="FL117" s="222"/>
      <c r="FM117" s="222"/>
      <c r="FN117" s="222"/>
      <c r="FO117" s="222"/>
      <c r="FP117" s="222"/>
      <c r="FQ117" s="222"/>
      <c r="FR117" s="222"/>
      <c r="FS117" s="222"/>
      <c r="FT117" s="222"/>
      <c r="FU117" s="222"/>
      <c r="FV117" s="222"/>
      <c r="FW117" s="222"/>
      <c r="FX117" s="222"/>
      <c r="FY117" s="222"/>
      <c r="FZ117" s="222"/>
      <c r="GA117" s="222"/>
      <c r="GB117" s="222"/>
      <c r="GC117" s="222"/>
      <c r="GD117" s="222"/>
      <c r="GE117" s="222"/>
      <c r="GF117" s="222"/>
      <c r="GG117" s="222"/>
      <c r="GH117" s="222"/>
      <c r="GI117" s="222"/>
      <c r="GJ117" s="222"/>
      <c r="GK117" s="222"/>
      <c r="GL117" s="222"/>
      <c r="GM117" s="222"/>
      <c r="GN117" s="222"/>
      <c r="GO117" s="222"/>
      <c r="GP117" s="222"/>
      <c r="GQ117" s="222"/>
      <c r="GR117" s="222"/>
      <c r="GS117" s="222"/>
      <c r="GT117" s="222"/>
      <c r="GU117" s="222"/>
      <c r="GV117" s="222"/>
      <c r="GW117" s="222"/>
      <c r="GX117" s="222"/>
      <c r="GY117" s="222"/>
      <c r="GZ117" s="222"/>
      <c r="HA117" s="222"/>
      <c r="HB117" s="222"/>
      <c r="HC117" s="222"/>
      <c r="HD117" s="222"/>
      <c r="HE117" s="222"/>
      <c r="HF117" s="222"/>
      <c r="HG117" s="222"/>
      <c r="HH117" s="222"/>
      <c r="HI117" s="222"/>
      <c r="HJ117" s="222"/>
      <c r="HK117" s="222"/>
      <c r="HL117" s="222"/>
      <c r="HM117" s="222"/>
      <c r="HN117" s="222"/>
      <c r="HO117" s="222"/>
      <c r="HP117" s="222"/>
      <c r="HQ117" s="222"/>
      <c r="HR117" s="222"/>
      <c r="HS117" s="222"/>
      <c r="HT117" s="222"/>
      <c r="HU117" s="222"/>
      <c r="HV117" s="222"/>
      <c r="HW117" s="222"/>
      <c r="HX117" s="222"/>
      <c r="HY117" s="222"/>
      <c r="HZ117" s="222"/>
      <c r="IA117" s="222"/>
      <c r="IB117" s="222"/>
      <c r="IC117" s="222"/>
      <c r="ID117" s="222"/>
      <c r="IE117" s="222"/>
      <c r="IF117" s="222"/>
      <c r="IG117" s="222"/>
      <c r="IH117" s="222"/>
      <c r="II117" s="222"/>
      <c r="IJ117" s="222"/>
      <c r="IK117" s="222"/>
      <c r="IL117" s="222"/>
      <c r="IM117" s="222"/>
      <c r="IN117" s="222"/>
      <c r="IO117" s="222"/>
      <c r="IP117" s="222"/>
      <c r="IQ117" s="222"/>
    </row>
    <row r="118" spans="1:251" s="212" customFormat="1" ht="24.75" customHeight="1">
      <c r="A118" s="654"/>
      <c r="B118" s="234" t="s">
        <v>264</v>
      </c>
      <c r="C118" s="214"/>
      <c r="D118" s="225"/>
      <c r="E118" s="230"/>
      <c r="F118" s="230"/>
      <c r="G118" s="230"/>
      <c r="H118" s="235"/>
      <c r="I118" s="230"/>
      <c r="J118" s="230"/>
      <c r="K118" s="230"/>
      <c r="L118" s="230"/>
      <c r="M118" s="230"/>
      <c r="N118" s="230"/>
      <c r="O118" s="230"/>
      <c r="P118" s="232"/>
      <c r="Q118" s="232"/>
      <c r="R118" s="232"/>
      <c r="S118" s="236"/>
      <c r="T118" s="232"/>
      <c r="U118" s="232"/>
      <c r="V118" s="232"/>
      <c r="W118" s="232"/>
      <c r="X118" s="232"/>
      <c r="Y118" s="232"/>
      <c r="Z118" s="233"/>
      <c r="AA118" s="220">
        <f t="shared" si="1"/>
        <v>0</v>
      </c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  <c r="BJ118" s="222"/>
      <c r="BK118" s="222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  <c r="CV118" s="222"/>
      <c r="CW118" s="222"/>
      <c r="CX118" s="222"/>
      <c r="CY118" s="222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2"/>
      <c r="DT118" s="222"/>
      <c r="DU118" s="222"/>
      <c r="DV118" s="222"/>
      <c r="DW118" s="222"/>
      <c r="DX118" s="222"/>
      <c r="DY118" s="222"/>
      <c r="DZ118" s="222"/>
      <c r="EA118" s="222"/>
      <c r="EB118" s="222"/>
      <c r="EC118" s="222"/>
      <c r="ED118" s="222"/>
      <c r="EE118" s="222"/>
      <c r="EF118" s="222"/>
      <c r="EG118" s="222"/>
      <c r="EH118" s="222"/>
      <c r="EI118" s="222"/>
      <c r="EJ118" s="222"/>
      <c r="EK118" s="222"/>
      <c r="EL118" s="222"/>
      <c r="EM118" s="222"/>
      <c r="EN118" s="222"/>
      <c r="EO118" s="222"/>
      <c r="EP118" s="222"/>
      <c r="EQ118" s="222"/>
      <c r="ER118" s="222"/>
      <c r="ES118" s="222"/>
      <c r="ET118" s="222"/>
      <c r="EU118" s="222"/>
      <c r="EV118" s="222"/>
      <c r="EW118" s="222"/>
      <c r="EX118" s="222"/>
      <c r="EY118" s="222"/>
      <c r="EZ118" s="222"/>
      <c r="FA118" s="222"/>
      <c r="FB118" s="222"/>
      <c r="FC118" s="222"/>
      <c r="FD118" s="222"/>
      <c r="FE118" s="222"/>
      <c r="FF118" s="222"/>
      <c r="FG118" s="222"/>
      <c r="FH118" s="222"/>
      <c r="FI118" s="222"/>
      <c r="FJ118" s="222"/>
      <c r="FK118" s="222"/>
      <c r="FL118" s="222"/>
      <c r="FM118" s="222"/>
      <c r="FN118" s="222"/>
      <c r="FO118" s="222"/>
      <c r="FP118" s="222"/>
      <c r="FQ118" s="222"/>
      <c r="FR118" s="222"/>
      <c r="FS118" s="222"/>
      <c r="FT118" s="222"/>
      <c r="FU118" s="222"/>
      <c r="FV118" s="222"/>
      <c r="FW118" s="222"/>
      <c r="FX118" s="222"/>
      <c r="FY118" s="222"/>
      <c r="FZ118" s="222"/>
      <c r="GA118" s="222"/>
      <c r="GB118" s="222"/>
      <c r="GC118" s="222"/>
      <c r="GD118" s="222"/>
      <c r="GE118" s="222"/>
      <c r="GF118" s="222"/>
      <c r="GG118" s="222"/>
      <c r="GH118" s="222"/>
      <c r="GI118" s="222"/>
      <c r="GJ118" s="222"/>
      <c r="GK118" s="222"/>
      <c r="GL118" s="222"/>
      <c r="GM118" s="222"/>
      <c r="GN118" s="222"/>
      <c r="GO118" s="222"/>
      <c r="GP118" s="222"/>
      <c r="GQ118" s="222"/>
      <c r="GR118" s="222"/>
      <c r="GS118" s="222"/>
      <c r="GT118" s="222"/>
      <c r="GU118" s="222"/>
      <c r="GV118" s="222"/>
      <c r="GW118" s="222"/>
      <c r="GX118" s="222"/>
      <c r="GY118" s="222"/>
      <c r="GZ118" s="222"/>
      <c r="HA118" s="222"/>
      <c r="HB118" s="222"/>
      <c r="HC118" s="222"/>
      <c r="HD118" s="222"/>
      <c r="HE118" s="222"/>
      <c r="HF118" s="222"/>
      <c r="HG118" s="222"/>
      <c r="HH118" s="222"/>
      <c r="HI118" s="222"/>
      <c r="HJ118" s="222"/>
      <c r="HK118" s="222"/>
      <c r="HL118" s="222"/>
      <c r="HM118" s="222"/>
      <c r="HN118" s="222"/>
      <c r="HO118" s="222"/>
      <c r="HP118" s="222"/>
      <c r="HQ118" s="222"/>
      <c r="HR118" s="222"/>
      <c r="HS118" s="222"/>
      <c r="HT118" s="222"/>
      <c r="HU118" s="222"/>
      <c r="HV118" s="222"/>
      <c r="HW118" s="222"/>
      <c r="HX118" s="222"/>
      <c r="HY118" s="222"/>
      <c r="HZ118" s="222"/>
      <c r="IA118" s="222"/>
      <c r="IB118" s="222"/>
      <c r="IC118" s="222"/>
      <c r="ID118" s="222"/>
      <c r="IE118" s="222"/>
      <c r="IF118" s="222"/>
      <c r="IG118" s="222"/>
      <c r="IH118" s="222"/>
      <c r="II118" s="222"/>
      <c r="IJ118" s="222"/>
      <c r="IK118" s="222"/>
      <c r="IL118" s="222"/>
      <c r="IM118" s="222"/>
      <c r="IN118" s="222"/>
      <c r="IO118" s="222"/>
      <c r="IP118" s="222"/>
      <c r="IQ118" s="222"/>
    </row>
    <row r="119" spans="1:251" s="212" customFormat="1" ht="24.75" customHeight="1">
      <c r="A119" s="654"/>
      <c r="B119" s="234" t="s">
        <v>265</v>
      </c>
      <c r="C119" s="214"/>
      <c r="D119" s="225"/>
      <c r="E119" s="230"/>
      <c r="F119" s="230"/>
      <c r="G119" s="230"/>
      <c r="H119" s="235"/>
      <c r="I119" s="230"/>
      <c r="J119" s="230"/>
      <c r="K119" s="230"/>
      <c r="L119" s="230"/>
      <c r="M119" s="230"/>
      <c r="N119" s="230"/>
      <c r="O119" s="230"/>
      <c r="P119" s="232"/>
      <c r="Q119" s="232"/>
      <c r="R119" s="232"/>
      <c r="S119" s="236"/>
      <c r="T119" s="232"/>
      <c r="U119" s="232"/>
      <c r="V119" s="232"/>
      <c r="W119" s="232"/>
      <c r="X119" s="232"/>
      <c r="Y119" s="232"/>
      <c r="Z119" s="233"/>
      <c r="AA119" s="220">
        <f t="shared" si="1"/>
        <v>0</v>
      </c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2"/>
      <c r="DT119" s="222"/>
      <c r="DU119" s="222"/>
      <c r="DV119" s="222"/>
      <c r="DW119" s="222"/>
      <c r="DX119" s="222"/>
      <c r="DY119" s="222"/>
      <c r="DZ119" s="222"/>
      <c r="EA119" s="222"/>
      <c r="EB119" s="222"/>
      <c r="EC119" s="222"/>
      <c r="ED119" s="222"/>
      <c r="EE119" s="222"/>
      <c r="EF119" s="222"/>
      <c r="EG119" s="222"/>
      <c r="EH119" s="222"/>
      <c r="EI119" s="222"/>
      <c r="EJ119" s="222"/>
      <c r="EK119" s="222"/>
      <c r="EL119" s="222"/>
      <c r="EM119" s="222"/>
      <c r="EN119" s="222"/>
      <c r="EO119" s="222"/>
      <c r="EP119" s="222"/>
      <c r="EQ119" s="222"/>
      <c r="ER119" s="222"/>
      <c r="ES119" s="222"/>
      <c r="ET119" s="222"/>
      <c r="EU119" s="222"/>
      <c r="EV119" s="222"/>
      <c r="EW119" s="222"/>
      <c r="EX119" s="222"/>
      <c r="EY119" s="222"/>
      <c r="EZ119" s="222"/>
      <c r="FA119" s="222"/>
      <c r="FB119" s="222"/>
      <c r="FC119" s="222"/>
      <c r="FD119" s="222"/>
      <c r="FE119" s="222"/>
      <c r="FF119" s="222"/>
      <c r="FG119" s="222"/>
      <c r="FH119" s="222"/>
      <c r="FI119" s="222"/>
      <c r="FJ119" s="222"/>
      <c r="FK119" s="222"/>
      <c r="FL119" s="222"/>
      <c r="FM119" s="222"/>
      <c r="FN119" s="222"/>
      <c r="FO119" s="222"/>
      <c r="FP119" s="222"/>
      <c r="FQ119" s="222"/>
      <c r="FR119" s="222"/>
      <c r="FS119" s="222"/>
      <c r="FT119" s="222"/>
      <c r="FU119" s="222"/>
      <c r="FV119" s="222"/>
      <c r="FW119" s="222"/>
      <c r="FX119" s="222"/>
      <c r="FY119" s="222"/>
      <c r="FZ119" s="222"/>
      <c r="GA119" s="222"/>
      <c r="GB119" s="222"/>
      <c r="GC119" s="222"/>
      <c r="GD119" s="222"/>
      <c r="GE119" s="222"/>
      <c r="GF119" s="222"/>
      <c r="GG119" s="222"/>
      <c r="GH119" s="222"/>
      <c r="GI119" s="222"/>
      <c r="GJ119" s="222"/>
      <c r="GK119" s="222"/>
      <c r="GL119" s="222"/>
      <c r="GM119" s="222"/>
      <c r="GN119" s="222"/>
      <c r="GO119" s="222"/>
      <c r="GP119" s="222"/>
      <c r="GQ119" s="222"/>
      <c r="GR119" s="222"/>
      <c r="GS119" s="222"/>
      <c r="GT119" s="222"/>
      <c r="GU119" s="222"/>
      <c r="GV119" s="222"/>
      <c r="GW119" s="222"/>
      <c r="GX119" s="222"/>
      <c r="GY119" s="222"/>
      <c r="GZ119" s="222"/>
      <c r="HA119" s="222"/>
      <c r="HB119" s="222"/>
      <c r="HC119" s="222"/>
      <c r="HD119" s="222"/>
      <c r="HE119" s="222"/>
      <c r="HF119" s="222"/>
      <c r="HG119" s="222"/>
      <c r="HH119" s="222"/>
      <c r="HI119" s="222"/>
      <c r="HJ119" s="222"/>
      <c r="HK119" s="222"/>
      <c r="HL119" s="222"/>
      <c r="HM119" s="222"/>
      <c r="HN119" s="222"/>
      <c r="HO119" s="222"/>
      <c r="HP119" s="222"/>
      <c r="HQ119" s="222"/>
      <c r="HR119" s="222"/>
      <c r="HS119" s="222"/>
      <c r="HT119" s="222"/>
      <c r="HU119" s="222"/>
      <c r="HV119" s="222"/>
      <c r="HW119" s="222"/>
      <c r="HX119" s="222"/>
      <c r="HY119" s="222"/>
      <c r="HZ119" s="222"/>
      <c r="IA119" s="222"/>
      <c r="IB119" s="222"/>
      <c r="IC119" s="222"/>
      <c r="ID119" s="222"/>
      <c r="IE119" s="222"/>
      <c r="IF119" s="222"/>
      <c r="IG119" s="222"/>
      <c r="IH119" s="222"/>
      <c r="II119" s="222"/>
      <c r="IJ119" s="222"/>
      <c r="IK119" s="222"/>
      <c r="IL119" s="222"/>
      <c r="IM119" s="222"/>
      <c r="IN119" s="222"/>
      <c r="IO119" s="222"/>
      <c r="IP119" s="222"/>
      <c r="IQ119" s="222"/>
    </row>
    <row r="120" spans="1:251" s="212" customFormat="1" ht="24.75" customHeight="1">
      <c r="A120" s="654"/>
      <c r="B120" s="234" t="s">
        <v>266</v>
      </c>
      <c r="C120" s="214"/>
      <c r="D120" s="225"/>
      <c r="E120" s="230"/>
      <c r="F120" s="230"/>
      <c r="G120" s="230"/>
      <c r="H120" s="235"/>
      <c r="I120" s="230"/>
      <c r="J120" s="230"/>
      <c r="K120" s="230"/>
      <c r="L120" s="230"/>
      <c r="M120" s="230"/>
      <c r="N120" s="230"/>
      <c r="O120" s="230"/>
      <c r="P120" s="232"/>
      <c r="Q120" s="232"/>
      <c r="R120" s="232"/>
      <c r="S120" s="236"/>
      <c r="T120" s="232"/>
      <c r="U120" s="232"/>
      <c r="V120" s="232"/>
      <c r="W120" s="232"/>
      <c r="X120" s="232"/>
      <c r="Y120" s="232"/>
      <c r="Z120" s="233"/>
      <c r="AA120" s="220">
        <f t="shared" si="1"/>
        <v>0</v>
      </c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2"/>
      <c r="DR120" s="222"/>
      <c r="DS120" s="222"/>
      <c r="DT120" s="222"/>
      <c r="DU120" s="222"/>
      <c r="DV120" s="222"/>
      <c r="DW120" s="222"/>
      <c r="DX120" s="222"/>
      <c r="DY120" s="222"/>
      <c r="DZ120" s="222"/>
      <c r="EA120" s="222"/>
      <c r="EB120" s="222"/>
      <c r="EC120" s="222"/>
      <c r="ED120" s="222"/>
      <c r="EE120" s="222"/>
      <c r="EF120" s="222"/>
      <c r="EG120" s="222"/>
      <c r="EH120" s="222"/>
      <c r="EI120" s="222"/>
      <c r="EJ120" s="222"/>
      <c r="EK120" s="222"/>
      <c r="EL120" s="222"/>
      <c r="EM120" s="222"/>
      <c r="EN120" s="222"/>
      <c r="EO120" s="222"/>
      <c r="EP120" s="222"/>
      <c r="EQ120" s="222"/>
      <c r="ER120" s="222"/>
      <c r="ES120" s="222"/>
      <c r="ET120" s="222"/>
      <c r="EU120" s="222"/>
      <c r="EV120" s="222"/>
      <c r="EW120" s="222"/>
      <c r="EX120" s="222"/>
      <c r="EY120" s="222"/>
      <c r="EZ120" s="222"/>
      <c r="FA120" s="222"/>
      <c r="FB120" s="222"/>
      <c r="FC120" s="222"/>
      <c r="FD120" s="222"/>
      <c r="FE120" s="222"/>
      <c r="FF120" s="222"/>
      <c r="FG120" s="222"/>
      <c r="FH120" s="222"/>
      <c r="FI120" s="222"/>
      <c r="FJ120" s="222"/>
      <c r="FK120" s="222"/>
      <c r="FL120" s="222"/>
      <c r="FM120" s="222"/>
      <c r="FN120" s="222"/>
      <c r="FO120" s="222"/>
      <c r="FP120" s="222"/>
      <c r="FQ120" s="222"/>
      <c r="FR120" s="222"/>
      <c r="FS120" s="222"/>
      <c r="FT120" s="222"/>
      <c r="FU120" s="222"/>
      <c r="FV120" s="222"/>
      <c r="FW120" s="222"/>
      <c r="FX120" s="222"/>
      <c r="FY120" s="222"/>
      <c r="FZ120" s="222"/>
      <c r="GA120" s="222"/>
      <c r="GB120" s="222"/>
      <c r="GC120" s="222"/>
      <c r="GD120" s="222"/>
      <c r="GE120" s="222"/>
      <c r="GF120" s="222"/>
      <c r="GG120" s="222"/>
      <c r="GH120" s="222"/>
      <c r="GI120" s="222"/>
      <c r="GJ120" s="222"/>
      <c r="GK120" s="222"/>
      <c r="GL120" s="222"/>
      <c r="GM120" s="222"/>
      <c r="GN120" s="222"/>
      <c r="GO120" s="222"/>
      <c r="GP120" s="222"/>
      <c r="GQ120" s="222"/>
      <c r="GR120" s="222"/>
      <c r="GS120" s="222"/>
      <c r="GT120" s="222"/>
      <c r="GU120" s="222"/>
      <c r="GV120" s="222"/>
      <c r="GW120" s="222"/>
      <c r="GX120" s="222"/>
      <c r="GY120" s="222"/>
      <c r="GZ120" s="222"/>
      <c r="HA120" s="222"/>
      <c r="HB120" s="222"/>
      <c r="HC120" s="222"/>
      <c r="HD120" s="222"/>
      <c r="HE120" s="222"/>
      <c r="HF120" s="222"/>
      <c r="HG120" s="222"/>
      <c r="HH120" s="222"/>
      <c r="HI120" s="222"/>
      <c r="HJ120" s="222"/>
      <c r="HK120" s="222"/>
      <c r="HL120" s="222"/>
      <c r="HM120" s="222"/>
      <c r="HN120" s="222"/>
      <c r="HO120" s="222"/>
      <c r="HP120" s="222"/>
      <c r="HQ120" s="222"/>
      <c r="HR120" s="222"/>
      <c r="HS120" s="222"/>
      <c r="HT120" s="222"/>
      <c r="HU120" s="222"/>
      <c r="HV120" s="222"/>
      <c r="HW120" s="222"/>
      <c r="HX120" s="222"/>
      <c r="HY120" s="222"/>
      <c r="HZ120" s="222"/>
      <c r="IA120" s="222"/>
      <c r="IB120" s="222"/>
      <c r="IC120" s="222"/>
      <c r="ID120" s="222"/>
      <c r="IE120" s="222"/>
      <c r="IF120" s="222"/>
      <c r="IG120" s="222"/>
      <c r="IH120" s="222"/>
      <c r="II120" s="222"/>
      <c r="IJ120" s="222"/>
      <c r="IK120" s="222"/>
      <c r="IL120" s="222"/>
      <c r="IM120" s="222"/>
      <c r="IN120" s="222"/>
      <c r="IO120" s="222"/>
      <c r="IP120" s="222"/>
      <c r="IQ120" s="222"/>
    </row>
    <row r="121" spans="1:251" s="212" customFormat="1" ht="24.75" customHeight="1">
      <c r="A121" s="654"/>
      <c r="B121" s="234" t="s">
        <v>267</v>
      </c>
      <c r="C121" s="214"/>
      <c r="D121" s="225"/>
      <c r="E121" s="230"/>
      <c r="F121" s="230"/>
      <c r="G121" s="230"/>
      <c r="H121" s="235"/>
      <c r="I121" s="230"/>
      <c r="J121" s="230"/>
      <c r="K121" s="230"/>
      <c r="L121" s="230"/>
      <c r="M121" s="230"/>
      <c r="N121" s="230"/>
      <c r="O121" s="230"/>
      <c r="P121" s="232"/>
      <c r="Q121" s="232"/>
      <c r="R121" s="232"/>
      <c r="S121" s="236"/>
      <c r="T121" s="232"/>
      <c r="U121" s="232"/>
      <c r="V121" s="232"/>
      <c r="W121" s="232"/>
      <c r="X121" s="232"/>
      <c r="Y121" s="232"/>
      <c r="Z121" s="233"/>
      <c r="AA121" s="220">
        <f t="shared" si="1"/>
        <v>0</v>
      </c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2"/>
      <c r="DR121" s="222"/>
      <c r="DS121" s="222"/>
      <c r="DT121" s="222"/>
      <c r="DU121" s="222"/>
      <c r="DV121" s="222"/>
      <c r="DW121" s="222"/>
      <c r="DX121" s="222"/>
      <c r="DY121" s="222"/>
      <c r="DZ121" s="222"/>
      <c r="EA121" s="222"/>
      <c r="EB121" s="222"/>
      <c r="EC121" s="222"/>
      <c r="ED121" s="222"/>
      <c r="EE121" s="222"/>
      <c r="EF121" s="222"/>
      <c r="EG121" s="222"/>
      <c r="EH121" s="222"/>
      <c r="EI121" s="222"/>
      <c r="EJ121" s="222"/>
      <c r="EK121" s="222"/>
      <c r="EL121" s="222"/>
      <c r="EM121" s="222"/>
      <c r="EN121" s="222"/>
      <c r="EO121" s="222"/>
      <c r="EP121" s="222"/>
      <c r="EQ121" s="222"/>
      <c r="ER121" s="222"/>
      <c r="ES121" s="222"/>
      <c r="ET121" s="222"/>
      <c r="EU121" s="222"/>
      <c r="EV121" s="222"/>
      <c r="EW121" s="222"/>
      <c r="EX121" s="222"/>
      <c r="EY121" s="222"/>
      <c r="EZ121" s="222"/>
      <c r="FA121" s="222"/>
      <c r="FB121" s="222"/>
      <c r="FC121" s="222"/>
      <c r="FD121" s="222"/>
      <c r="FE121" s="222"/>
      <c r="FF121" s="222"/>
      <c r="FG121" s="222"/>
      <c r="FH121" s="222"/>
      <c r="FI121" s="222"/>
      <c r="FJ121" s="222"/>
      <c r="FK121" s="222"/>
      <c r="FL121" s="222"/>
      <c r="FM121" s="222"/>
      <c r="FN121" s="222"/>
      <c r="FO121" s="222"/>
      <c r="FP121" s="222"/>
      <c r="FQ121" s="222"/>
      <c r="FR121" s="222"/>
      <c r="FS121" s="222"/>
      <c r="FT121" s="222"/>
      <c r="FU121" s="222"/>
      <c r="FV121" s="222"/>
      <c r="FW121" s="222"/>
      <c r="FX121" s="222"/>
      <c r="FY121" s="222"/>
      <c r="FZ121" s="222"/>
      <c r="GA121" s="222"/>
      <c r="GB121" s="222"/>
      <c r="GC121" s="222"/>
      <c r="GD121" s="222"/>
      <c r="GE121" s="222"/>
      <c r="GF121" s="222"/>
      <c r="GG121" s="222"/>
      <c r="GH121" s="222"/>
      <c r="GI121" s="222"/>
      <c r="GJ121" s="222"/>
      <c r="GK121" s="222"/>
      <c r="GL121" s="222"/>
      <c r="GM121" s="222"/>
      <c r="GN121" s="222"/>
      <c r="GO121" s="222"/>
      <c r="GP121" s="222"/>
      <c r="GQ121" s="222"/>
      <c r="GR121" s="222"/>
      <c r="GS121" s="222"/>
      <c r="GT121" s="222"/>
      <c r="GU121" s="222"/>
      <c r="GV121" s="222"/>
      <c r="GW121" s="222"/>
      <c r="GX121" s="222"/>
      <c r="GY121" s="222"/>
      <c r="GZ121" s="222"/>
      <c r="HA121" s="222"/>
      <c r="HB121" s="222"/>
      <c r="HC121" s="222"/>
      <c r="HD121" s="222"/>
      <c r="HE121" s="222"/>
      <c r="HF121" s="222"/>
      <c r="HG121" s="222"/>
      <c r="HH121" s="222"/>
      <c r="HI121" s="222"/>
      <c r="HJ121" s="222"/>
      <c r="HK121" s="222"/>
      <c r="HL121" s="222"/>
      <c r="HM121" s="222"/>
      <c r="HN121" s="222"/>
      <c r="HO121" s="222"/>
      <c r="HP121" s="222"/>
      <c r="HQ121" s="222"/>
      <c r="HR121" s="222"/>
      <c r="HS121" s="222"/>
      <c r="HT121" s="222"/>
      <c r="HU121" s="222"/>
      <c r="HV121" s="222"/>
      <c r="HW121" s="222"/>
      <c r="HX121" s="222"/>
      <c r="HY121" s="222"/>
      <c r="HZ121" s="222"/>
      <c r="IA121" s="222"/>
      <c r="IB121" s="222"/>
      <c r="IC121" s="222"/>
      <c r="ID121" s="222"/>
      <c r="IE121" s="222"/>
      <c r="IF121" s="222"/>
      <c r="IG121" s="222"/>
      <c r="IH121" s="222"/>
      <c r="II121" s="222"/>
      <c r="IJ121" s="222"/>
      <c r="IK121" s="222"/>
      <c r="IL121" s="222"/>
      <c r="IM121" s="222"/>
      <c r="IN121" s="222"/>
      <c r="IO121" s="222"/>
      <c r="IP121" s="222"/>
      <c r="IQ121" s="222"/>
    </row>
    <row r="122" spans="1:251" s="212" customFormat="1" ht="24.75" customHeight="1">
      <c r="A122" s="654"/>
      <c r="B122" s="234" t="s">
        <v>268</v>
      </c>
      <c r="C122" s="214"/>
      <c r="D122" s="225"/>
      <c r="E122" s="230"/>
      <c r="F122" s="230"/>
      <c r="G122" s="230"/>
      <c r="H122" s="235"/>
      <c r="I122" s="230"/>
      <c r="J122" s="230"/>
      <c r="K122" s="230"/>
      <c r="L122" s="230"/>
      <c r="M122" s="230"/>
      <c r="N122" s="230"/>
      <c r="O122" s="230"/>
      <c r="P122" s="232"/>
      <c r="Q122" s="232"/>
      <c r="R122" s="232"/>
      <c r="S122" s="236"/>
      <c r="T122" s="232"/>
      <c r="U122" s="232"/>
      <c r="V122" s="232"/>
      <c r="W122" s="232"/>
      <c r="X122" s="232"/>
      <c r="Y122" s="232"/>
      <c r="Z122" s="233"/>
      <c r="AA122" s="220">
        <f t="shared" si="1"/>
        <v>0</v>
      </c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2"/>
      <c r="DR122" s="222"/>
      <c r="DS122" s="222"/>
      <c r="DT122" s="222"/>
      <c r="DU122" s="222"/>
      <c r="DV122" s="222"/>
      <c r="DW122" s="222"/>
      <c r="DX122" s="222"/>
      <c r="DY122" s="222"/>
      <c r="DZ122" s="222"/>
      <c r="EA122" s="222"/>
      <c r="EB122" s="222"/>
      <c r="EC122" s="222"/>
      <c r="ED122" s="222"/>
      <c r="EE122" s="222"/>
      <c r="EF122" s="222"/>
      <c r="EG122" s="222"/>
      <c r="EH122" s="222"/>
      <c r="EI122" s="222"/>
      <c r="EJ122" s="222"/>
      <c r="EK122" s="222"/>
      <c r="EL122" s="222"/>
      <c r="EM122" s="222"/>
      <c r="EN122" s="222"/>
      <c r="EO122" s="222"/>
      <c r="EP122" s="222"/>
      <c r="EQ122" s="222"/>
      <c r="ER122" s="222"/>
      <c r="ES122" s="222"/>
      <c r="ET122" s="222"/>
      <c r="EU122" s="222"/>
      <c r="EV122" s="222"/>
      <c r="EW122" s="222"/>
      <c r="EX122" s="222"/>
      <c r="EY122" s="222"/>
      <c r="EZ122" s="222"/>
      <c r="FA122" s="222"/>
      <c r="FB122" s="222"/>
      <c r="FC122" s="222"/>
      <c r="FD122" s="222"/>
      <c r="FE122" s="222"/>
      <c r="FF122" s="222"/>
      <c r="FG122" s="222"/>
      <c r="FH122" s="222"/>
      <c r="FI122" s="222"/>
      <c r="FJ122" s="222"/>
      <c r="FK122" s="222"/>
      <c r="FL122" s="222"/>
      <c r="FM122" s="222"/>
      <c r="FN122" s="222"/>
      <c r="FO122" s="222"/>
      <c r="FP122" s="222"/>
      <c r="FQ122" s="222"/>
      <c r="FR122" s="222"/>
      <c r="FS122" s="222"/>
      <c r="FT122" s="222"/>
      <c r="FU122" s="222"/>
      <c r="FV122" s="222"/>
      <c r="FW122" s="222"/>
      <c r="FX122" s="222"/>
      <c r="FY122" s="222"/>
      <c r="FZ122" s="222"/>
      <c r="GA122" s="222"/>
      <c r="GB122" s="222"/>
      <c r="GC122" s="222"/>
      <c r="GD122" s="222"/>
      <c r="GE122" s="222"/>
      <c r="GF122" s="222"/>
      <c r="GG122" s="222"/>
      <c r="GH122" s="222"/>
      <c r="GI122" s="222"/>
      <c r="GJ122" s="222"/>
      <c r="GK122" s="222"/>
      <c r="GL122" s="222"/>
      <c r="GM122" s="222"/>
      <c r="GN122" s="222"/>
      <c r="GO122" s="222"/>
      <c r="GP122" s="222"/>
      <c r="GQ122" s="222"/>
      <c r="GR122" s="222"/>
      <c r="GS122" s="222"/>
      <c r="GT122" s="222"/>
      <c r="GU122" s="222"/>
      <c r="GV122" s="222"/>
      <c r="GW122" s="222"/>
      <c r="GX122" s="222"/>
      <c r="GY122" s="222"/>
      <c r="GZ122" s="222"/>
      <c r="HA122" s="222"/>
      <c r="HB122" s="222"/>
      <c r="HC122" s="222"/>
      <c r="HD122" s="222"/>
      <c r="HE122" s="222"/>
      <c r="HF122" s="222"/>
      <c r="HG122" s="222"/>
      <c r="HH122" s="222"/>
      <c r="HI122" s="222"/>
      <c r="HJ122" s="222"/>
      <c r="HK122" s="222"/>
      <c r="HL122" s="222"/>
      <c r="HM122" s="222"/>
      <c r="HN122" s="222"/>
      <c r="HO122" s="222"/>
      <c r="HP122" s="222"/>
      <c r="HQ122" s="222"/>
      <c r="HR122" s="222"/>
      <c r="HS122" s="222"/>
      <c r="HT122" s="222"/>
      <c r="HU122" s="222"/>
      <c r="HV122" s="222"/>
      <c r="HW122" s="222"/>
      <c r="HX122" s="222"/>
      <c r="HY122" s="222"/>
      <c r="HZ122" s="222"/>
      <c r="IA122" s="222"/>
      <c r="IB122" s="222"/>
      <c r="IC122" s="222"/>
      <c r="ID122" s="222"/>
      <c r="IE122" s="222"/>
      <c r="IF122" s="222"/>
      <c r="IG122" s="222"/>
      <c r="IH122" s="222"/>
      <c r="II122" s="222"/>
      <c r="IJ122" s="222"/>
      <c r="IK122" s="222"/>
      <c r="IL122" s="222"/>
      <c r="IM122" s="222"/>
      <c r="IN122" s="222"/>
      <c r="IO122" s="222"/>
      <c r="IP122" s="222"/>
      <c r="IQ122" s="222"/>
    </row>
    <row r="123" spans="1:251" s="212" customFormat="1" ht="24.75" customHeight="1">
      <c r="A123" s="654"/>
      <c r="B123" s="234" t="s">
        <v>269</v>
      </c>
      <c r="C123" s="214"/>
      <c r="D123" s="225"/>
      <c r="E123" s="230"/>
      <c r="F123" s="230"/>
      <c r="G123" s="230"/>
      <c r="H123" s="235"/>
      <c r="I123" s="230"/>
      <c r="J123" s="230"/>
      <c r="K123" s="230"/>
      <c r="L123" s="230"/>
      <c r="M123" s="230"/>
      <c r="N123" s="230"/>
      <c r="O123" s="230"/>
      <c r="P123" s="232"/>
      <c r="Q123" s="232"/>
      <c r="R123" s="232"/>
      <c r="S123" s="236"/>
      <c r="T123" s="232"/>
      <c r="U123" s="232"/>
      <c r="V123" s="232"/>
      <c r="W123" s="232"/>
      <c r="X123" s="232"/>
      <c r="Y123" s="232"/>
      <c r="Z123" s="233"/>
      <c r="AA123" s="220">
        <f t="shared" si="1"/>
        <v>0</v>
      </c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2"/>
      <c r="DQ123" s="222"/>
      <c r="DR123" s="222"/>
      <c r="DS123" s="222"/>
      <c r="DT123" s="222"/>
      <c r="DU123" s="222"/>
      <c r="DV123" s="222"/>
      <c r="DW123" s="222"/>
      <c r="DX123" s="222"/>
      <c r="DY123" s="222"/>
      <c r="DZ123" s="222"/>
      <c r="EA123" s="222"/>
      <c r="EB123" s="222"/>
      <c r="EC123" s="222"/>
      <c r="ED123" s="222"/>
      <c r="EE123" s="222"/>
      <c r="EF123" s="222"/>
      <c r="EG123" s="222"/>
      <c r="EH123" s="222"/>
      <c r="EI123" s="222"/>
      <c r="EJ123" s="222"/>
      <c r="EK123" s="222"/>
      <c r="EL123" s="222"/>
      <c r="EM123" s="222"/>
      <c r="EN123" s="222"/>
      <c r="EO123" s="222"/>
      <c r="EP123" s="222"/>
      <c r="EQ123" s="222"/>
      <c r="ER123" s="222"/>
      <c r="ES123" s="222"/>
      <c r="ET123" s="222"/>
      <c r="EU123" s="222"/>
      <c r="EV123" s="222"/>
      <c r="EW123" s="222"/>
      <c r="EX123" s="222"/>
      <c r="EY123" s="222"/>
      <c r="EZ123" s="222"/>
      <c r="FA123" s="222"/>
      <c r="FB123" s="222"/>
      <c r="FC123" s="222"/>
      <c r="FD123" s="222"/>
      <c r="FE123" s="222"/>
      <c r="FF123" s="222"/>
      <c r="FG123" s="222"/>
      <c r="FH123" s="222"/>
      <c r="FI123" s="222"/>
      <c r="FJ123" s="222"/>
      <c r="FK123" s="222"/>
      <c r="FL123" s="222"/>
      <c r="FM123" s="222"/>
      <c r="FN123" s="222"/>
      <c r="FO123" s="222"/>
      <c r="FP123" s="222"/>
      <c r="FQ123" s="222"/>
      <c r="FR123" s="222"/>
      <c r="FS123" s="222"/>
      <c r="FT123" s="222"/>
      <c r="FU123" s="222"/>
      <c r="FV123" s="222"/>
      <c r="FW123" s="222"/>
      <c r="FX123" s="222"/>
      <c r="FY123" s="222"/>
      <c r="FZ123" s="222"/>
      <c r="GA123" s="222"/>
      <c r="GB123" s="222"/>
      <c r="GC123" s="222"/>
      <c r="GD123" s="222"/>
      <c r="GE123" s="222"/>
      <c r="GF123" s="222"/>
      <c r="GG123" s="222"/>
      <c r="GH123" s="222"/>
      <c r="GI123" s="222"/>
      <c r="GJ123" s="222"/>
      <c r="GK123" s="222"/>
      <c r="GL123" s="222"/>
      <c r="GM123" s="222"/>
      <c r="GN123" s="222"/>
      <c r="GO123" s="222"/>
      <c r="GP123" s="222"/>
      <c r="GQ123" s="222"/>
      <c r="GR123" s="222"/>
      <c r="GS123" s="222"/>
      <c r="GT123" s="222"/>
      <c r="GU123" s="222"/>
      <c r="GV123" s="222"/>
      <c r="GW123" s="222"/>
      <c r="GX123" s="222"/>
      <c r="GY123" s="222"/>
      <c r="GZ123" s="222"/>
      <c r="HA123" s="222"/>
      <c r="HB123" s="222"/>
      <c r="HC123" s="222"/>
      <c r="HD123" s="222"/>
      <c r="HE123" s="222"/>
      <c r="HF123" s="222"/>
      <c r="HG123" s="222"/>
      <c r="HH123" s="222"/>
      <c r="HI123" s="222"/>
      <c r="HJ123" s="222"/>
      <c r="HK123" s="222"/>
      <c r="HL123" s="222"/>
      <c r="HM123" s="222"/>
      <c r="HN123" s="222"/>
      <c r="HO123" s="222"/>
      <c r="HP123" s="222"/>
      <c r="HQ123" s="222"/>
      <c r="HR123" s="222"/>
      <c r="HS123" s="222"/>
      <c r="HT123" s="222"/>
      <c r="HU123" s="222"/>
      <c r="HV123" s="222"/>
      <c r="HW123" s="222"/>
      <c r="HX123" s="222"/>
      <c r="HY123" s="222"/>
      <c r="HZ123" s="222"/>
      <c r="IA123" s="222"/>
      <c r="IB123" s="222"/>
      <c r="IC123" s="222"/>
      <c r="ID123" s="222"/>
      <c r="IE123" s="222"/>
      <c r="IF123" s="222"/>
      <c r="IG123" s="222"/>
      <c r="IH123" s="222"/>
      <c r="II123" s="222"/>
      <c r="IJ123" s="222"/>
      <c r="IK123" s="222"/>
      <c r="IL123" s="222"/>
      <c r="IM123" s="222"/>
      <c r="IN123" s="222"/>
      <c r="IO123" s="222"/>
      <c r="IP123" s="222"/>
      <c r="IQ123" s="222"/>
    </row>
    <row r="124" spans="1:251" s="212" customFormat="1" ht="99" customHeight="1">
      <c r="A124" s="654"/>
      <c r="B124" s="229" t="s">
        <v>270</v>
      </c>
      <c r="C124" s="214">
        <f>SUM(E124:O124)</f>
        <v>1</v>
      </c>
      <c r="D124" s="225">
        <v>381766</v>
      </c>
      <c r="E124" s="230"/>
      <c r="F124" s="230">
        <v>1</v>
      </c>
      <c r="G124" s="230"/>
      <c r="H124" s="235"/>
      <c r="I124" s="230"/>
      <c r="J124" s="230"/>
      <c r="K124" s="230"/>
      <c r="L124" s="230"/>
      <c r="M124" s="230"/>
      <c r="N124" s="230"/>
      <c r="O124" s="230"/>
      <c r="P124" s="232">
        <f>$D$124*E124</f>
        <v>0</v>
      </c>
      <c r="Q124" s="232">
        <f aca="true" t="shared" si="14" ref="Q124:Z124">$D$124*F124</f>
        <v>381766</v>
      </c>
      <c r="R124" s="232">
        <f t="shared" si="14"/>
        <v>0</v>
      </c>
      <c r="S124" s="232">
        <f t="shared" si="14"/>
        <v>0</v>
      </c>
      <c r="T124" s="232">
        <f t="shared" si="14"/>
        <v>0</v>
      </c>
      <c r="U124" s="232">
        <f t="shared" si="14"/>
        <v>0</v>
      </c>
      <c r="V124" s="232">
        <f t="shared" si="14"/>
        <v>0</v>
      </c>
      <c r="W124" s="232">
        <f t="shared" si="14"/>
        <v>0</v>
      </c>
      <c r="X124" s="232">
        <f t="shared" si="14"/>
        <v>0</v>
      </c>
      <c r="Y124" s="232">
        <f t="shared" si="14"/>
        <v>0</v>
      </c>
      <c r="Z124" s="233">
        <f t="shared" si="14"/>
        <v>0</v>
      </c>
      <c r="AA124" s="220">
        <f t="shared" si="1"/>
        <v>381766</v>
      </c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  <c r="BJ124" s="222"/>
      <c r="BK124" s="222"/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2"/>
      <c r="CC124" s="222"/>
      <c r="CD124" s="222"/>
      <c r="CE124" s="222"/>
      <c r="CF124" s="222"/>
      <c r="CG124" s="222"/>
      <c r="CH124" s="222"/>
      <c r="CI124" s="222"/>
      <c r="CJ124" s="222"/>
      <c r="CK124" s="222"/>
      <c r="CL124" s="222"/>
      <c r="CM124" s="222"/>
      <c r="CN124" s="222"/>
      <c r="CO124" s="222"/>
      <c r="CP124" s="222"/>
      <c r="CQ124" s="222"/>
      <c r="CR124" s="222"/>
      <c r="CS124" s="222"/>
      <c r="CT124" s="222"/>
      <c r="CU124" s="222"/>
      <c r="CV124" s="222"/>
      <c r="CW124" s="222"/>
      <c r="CX124" s="222"/>
      <c r="CY124" s="222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  <c r="DQ124" s="222"/>
      <c r="DR124" s="222"/>
      <c r="DS124" s="222"/>
      <c r="DT124" s="222"/>
      <c r="DU124" s="222"/>
      <c r="DV124" s="222"/>
      <c r="DW124" s="222"/>
      <c r="DX124" s="222"/>
      <c r="DY124" s="222"/>
      <c r="DZ124" s="222"/>
      <c r="EA124" s="222"/>
      <c r="EB124" s="222"/>
      <c r="EC124" s="222"/>
      <c r="ED124" s="222"/>
      <c r="EE124" s="222"/>
      <c r="EF124" s="222"/>
      <c r="EG124" s="222"/>
      <c r="EH124" s="222"/>
      <c r="EI124" s="222"/>
      <c r="EJ124" s="222"/>
      <c r="EK124" s="222"/>
      <c r="EL124" s="222"/>
      <c r="EM124" s="222"/>
      <c r="EN124" s="222"/>
      <c r="EO124" s="222"/>
      <c r="EP124" s="222"/>
      <c r="EQ124" s="222"/>
      <c r="ER124" s="222"/>
      <c r="ES124" s="222"/>
      <c r="ET124" s="222"/>
      <c r="EU124" s="222"/>
      <c r="EV124" s="222"/>
      <c r="EW124" s="222"/>
      <c r="EX124" s="222"/>
      <c r="EY124" s="222"/>
      <c r="EZ124" s="222"/>
      <c r="FA124" s="222"/>
      <c r="FB124" s="222"/>
      <c r="FC124" s="222"/>
      <c r="FD124" s="222"/>
      <c r="FE124" s="222"/>
      <c r="FF124" s="222"/>
      <c r="FG124" s="222"/>
      <c r="FH124" s="222"/>
      <c r="FI124" s="222"/>
      <c r="FJ124" s="222"/>
      <c r="FK124" s="222"/>
      <c r="FL124" s="222"/>
      <c r="FM124" s="222"/>
      <c r="FN124" s="222"/>
      <c r="FO124" s="222"/>
      <c r="FP124" s="222"/>
      <c r="FQ124" s="222"/>
      <c r="FR124" s="222"/>
      <c r="FS124" s="222"/>
      <c r="FT124" s="222"/>
      <c r="FU124" s="222"/>
      <c r="FV124" s="222"/>
      <c r="FW124" s="222"/>
      <c r="FX124" s="222"/>
      <c r="FY124" s="222"/>
      <c r="FZ124" s="222"/>
      <c r="GA124" s="222"/>
      <c r="GB124" s="222"/>
      <c r="GC124" s="222"/>
      <c r="GD124" s="222"/>
      <c r="GE124" s="222"/>
      <c r="GF124" s="222"/>
      <c r="GG124" s="222"/>
      <c r="GH124" s="222"/>
      <c r="GI124" s="222"/>
      <c r="GJ124" s="222"/>
      <c r="GK124" s="222"/>
      <c r="GL124" s="222"/>
      <c r="GM124" s="222"/>
      <c r="GN124" s="222"/>
      <c r="GO124" s="222"/>
      <c r="GP124" s="222"/>
      <c r="GQ124" s="222"/>
      <c r="GR124" s="222"/>
      <c r="GS124" s="222"/>
      <c r="GT124" s="222"/>
      <c r="GU124" s="222"/>
      <c r="GV124" s="222"/>
      <c r="GW124" s="222"/>
      <c r="GX124" s="222"/>
      <c r="GY124" s="222"/>
      <c r="GZ124" s="222"/>
      <c r="HA124" s="222"/>
      <c r="HB124" s="222"/>
      <c r="HC124" s="222"/>
      <c r="HD124" s="222"/>
      <c r="HE124" s="222"/>
      <c r="HF124" s="222"/>
      <c r="HG124" s="222"/>
      <c r="HH124" s="222"/>
      <c r="HI124" s="222"/>
      <c r="HJ124" s="222"/>
      <c r="HK124" s="222"/>
      <c r="HL124" s="222"/>
      <c r="HM124" s="222"/>
      <c r="HN124" s="222"/>
      <c r="HO124" s="222"/>
      <c r="HP124" s="222"/>
      <c r="HQ124" s="222"/>
      <c r="HR124" s="222"/>
      <c r="HS124" s="222"/>
      <c r="HT124" s="222"/>
      <c r="HU124" s="222"/>
      <c r="HV124" s="222"/>
      <c r="HW124" s="222"/>
      <c r="HX124" s="222"/>
      <c r="HY124" s="222"/>
      <c r="HZ124" s="222"/>
      <c r="IA124" s="222"/>
      <c r="IB124" s="222"/>
      <c r="IC124" s="222"/>
      <c r="ID124" s="222"/>
      <c r="IE124" s="222"/>
      <c r="IF124" s="222"/>
      <c r="IG124" s="222"/>
      <c r="IH124" s="222"/>
      <c r="II124" s="222"/>
      <c r="IJ124" s="222"/>
      <c r="IK124" s="222"/>
      <c r="IL124" s="222"/>
      <c r="IM124" s="222"/>
      <c r="IN124" s="222"/>
      <c r="IO124" s="222"/>
      <c r="IP124" s="222"/>
      <c r="IQ124" s="222"/>
    </row>
    <row r="125" spans="1:251" s="212" customFormat="1" ht="24.75" customHeight="1">
      <c r="A125" s="654"/>
      <c r="B125" s="234" t="s">
        <v>271</v>
      </c>
      <c r="C125" s="214"/>
      <c r="D125" s="225"/>
      <c r="E125" s="230"/>
      <c r="F125" s="230"/>
      <c r="G125" s="230"/>
      <c r="H125" s="235"/>
      <c r="I125" s="230"/>
      <c r="J125" s="230"/>
      <c r="K125" s="230"/>
      <c r="L125" s="230"/>
      <c r="M125" s="230"/>
      <c r="N125" s="230"/>
      <c r="O125" s="230"/>
      <c r="P125" s="232"/>
      <c r="Q125" s="232"/>
      <c r="R125" s="232"/>
      <c r="S125" s="236"/>
      <c r="T125" s="232"/>
      <c r="U125" s="232"/>
      <c r="V125" s="232"/>
      <c r="W125" s="232"/>
      <c r="X125" s="232"/>
      <c r="Y125" s="232"/>
      <c r="Z125" s="233"/>
      <c r="AA125" s="220">
        <f t="shared" si="1"/>
        <v>0</v>
      </c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  <c r="BZ125" s="222"/>
      <c r="CA125" s="222"/>
      <c r="CB125" s="222"/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  <c r="DQ125" s="222"/>
      <c r="DR125" s="222"/>
      <c r="DS125" s="222"/>
      <c r="DT125" s="222"/>
      <c r="DU125" s="222"/>
      <c r="DV125" s="222"/>
      <c r="DW125" s="222"/>
      <c r="DX125" s="222"/>
      <c r="DY125" s="222"/>
      <c r="DZ125" s="222"/>
      <c r="EA125" s="222"/>
      <c r="EB125" s="222"/>
      <c r="EC125" s="222"/>
      <c r="ED125" s="222"/>
      <c r="EE125" s="222"/>
      <c r="EF125" s="222"/>
      <c r="EG125" s="222"/>
      <c r="EH125" s="222"/>
      <c r="EI125" s="222"/>
      <c r="EJ125" s="222"/>
      <c r="EK125" s="222"/>
      <c r="EL125" s="222"/>
      <c r="EM125" s="222"/>
      <c r="EN125" s="222"/>
      <c r="EO125" s="222"/>
      <c r="EP125" s="222"/>
      <c r="EQ125" s="222"/>
      <c r="ER125" s="222"/>
      <c r="ES125" s="222"/>
      <c r="ET125" s="222"/>
      <c r="EU125" s="222"/>
      <c r="EV125" s="222"/>
      <c r="EW125" s="222"/>
      <c r="EX125" s="222"/>
      <c r="EY125" s="222"/>
      <c r="EZ125" s="222"/>
      <c r="FA125" s="222"/>
      <c r="FB125" s="222"/>
      <c r="FC125" s="222"/>
      <c r="FD125" s="222"/>
      <c r="FE125" s="222"/>
      <c r="FF125" s="222"/>
      <c r="FG125" s="222"/>
      <c r="FH125" s="222"/>
      <c r="FI125" s="222"/>
      <c r="FJ125" s="222"/>
      <c r="FK125" s="222"/>
      <c r="FL125" s="222"/>
      <c r="FM125" s="222"/>
      <c r="FN125" s="222"/>
      <c r="FO125" s="222"/>
      <c r="FP125" s="222"/>
      <c r="FQ125" s="222"/>
      <c r="FR125" s="222"/>
      <c r="FS125" s="222"/>
      <c r="FT125" s="222"/>
      <c r="FU125" s="222"/>
      <c r="FV125" s="222"/>
      <c r="FW125" s="222"/>
      <c r="FX125" s="222"/>
      <c r="FY125" s="222"/>
      <c r="FZ125" s="222"/>
      <c r="GA125" s="222"/>
      <c r="GB125" s="222"/>
      <c r="GC125" s="222"/>
      <c r="GD125" s="222"/>
      <c r="GE125" s="222"/>
      <c r="GF125" s="222"/>
      <c r="GG125" s="222"/>
      <c r="GH125" s="222"/>
      <c r="GI125" s="222"/>
      <c r="GJ125" s="222"/>
      <c r="GK125" s="222"/>
      <c r="GL125" s="222"/>
      <c r="GM125" s="222"/>
      <c r="GN125" s="222"/>
      <c r="GO125" s="222"/>
      <c r="GP125" s="222"/>
      <c r="GQ125" s="222"/>
      <c r="GR125" s="222"/>
      <c r="GS125" s="222"/>
      <c r="GT125" s="222"/>
      <c r="GU125" s="222"/>
      <c r="GV125" s="222"/>
      <c r="GW125" s="222"/>
      <c r="GX125" s="222"/>
      <c r="GY125" s="222"/>
      <c r="GZ125" s="222"/>
      <c r="HA125" s="222"/>
      <c r="HB125" s="222"/>
      <c r="HC125" s="222"/>
      <c r="HD125" s="222"/>
      <c r="HE125" s="222"/>
      <c r="HF125" s="222"/>
      <c r="HG125" s="222"/>
      <c r="HH125" s="222"/>
      <c r="HI125" s="222"/>
      <c r="HJ125" s="222"/>
      <c r="HK125" s="222"/>
      <c r="HL125" s="222"/>
      <c r="HM125" s="222"/>
      <c r="HN125" s="222"/>
      <c r="HO125" s="222"/>
      <c r="HP125" s="222"/>
      <c r="HQ125" s="222"/>
      <c r="HR125" s="222"/>
      <c r="HS125" s="222"/>
      <c r="HT125" s="222"/>
      <c r="HU125" s="222"/>
      <c r="HV125" s="222"/>
      <c r="HW125" s="222"/>
      <c r="HX125" s="222"/>
      <c r="HY125" s="222"/>
      <c r="HZ125" s="222"/>
      <c r="IA125" s="222"/>
      <c r="IB125" s="222"/>
      <c r="IC125" s="222"/>
      <c r="ID125" s="222"/>
      <c r="IE125" s="222"/>
      <c r="IF125" s="222"/>
      <c r="IG125" s="222"/>
      <c r="IH125" s="222"/>
      <c r="II125" s="222"/>
      <c r="IJ125" s="222"/>
      <c r="IK125" s="222"/>
      <c r="IL125" s="222"/>
      <c r="IM125" s="222"/>
      <c r="IN125" s="222"/>
      <c r="IO125" s="222"/>
      <c r="IP125" s="222"/>
      <c r="IQ125" s="222"/>
    </row>
    <row r="126" spans="1:251" s="212" customFormat="1" ht="85.5" customHeight="1">
      <c r="A126" s="654"/>
      <c r="B126" s="229" t="s">
        <v>272</v>
      </c>
      <c r="C126" s="214">
        <f>SUM(E126:O126)</f>
        <v>23</v>
      </c>
      <c r="D126" s="225">
        <v>235506</v>
      </c>
      <c r="E126" s="230">
        <v>4</v>
      </c>
      <c r="F126" s="230">
        <v>5</v>
      </c>
      <c r="G126" s="230"/>
      <c r="H126" s="235"/>
      <c r="I126" s="230">
        <v>5</v>
      </c>
      <c r="J126" s="230">
        <v>1</v>
      </c>
      <c r="K126" s="230"/>
      <c r="L126" s="230">
        <v>8</v>
      </c>
      <c r="M126" s="230"/>
      <c r="N126" s="230"/>
      <c r="O126" s="230"/>
      <c r="P126" s="232">
        <f>$D$126*E126</f>
        <v>942024</v>
      </c>
      <c r="Q126" s="232">
        <f>$D$126*F126</f>
        <v>1177530</v>
      </c>
      <c r="R126" s="232">
        <f aca="true" t="shared" si="15" ref="R126:Z126">$D$126*G126</f>
        <v>0</v>
      </c>
      <c r="S126" s="232">
        <f>$D$126*H126</f>
        <v>0</v>
      </c>
      <c r="T126" s="232">
        <f t="shared" si="15"/>
        <v>1177530</v>
      </c>
      <c r="U126" s="232">
        <f t="shared" si="15"/>
        <v>235506</v>
      </c>
      <c r="V126" s="232">
        <f t="shared" si="15"/>
        <v>0</v>
      </c>
      <c r="W126" s="232">
        <f t="shared" si="15"/>
        <v>1884048</v>
      </c>
      <c r="X126" s="232">
        <f t="shared" si="15"/>
        <v>0</v>
      </c>
      <c r="Y126" s="232">
        <f>$D$126*N126</f>
        <v>0</v>
      </c>
      <c r="Z126" s="233">
        <f t="shared" si="15"/>
        <v>0</v>
      </c>
      <c r="AA126" s="220">
        <f t="shared" si="1"/>
        <v>5416638</v>
      </c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2"/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/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  <c r="DU126" s="222"/>
      <c r="DV126" s="222"/>
      <c r="DW126" s="222"/>
      <c r="DX126" s="222"/>
      <c r="DY126" s="222"/>
      <c r="DZ126" s="222"/>
      <c r="EA126" s="222"/>
      <c r="EB126" s="222"/>
      <c r="EC126" s="222"/>
      <c r="ED126" s="222"/>
      <c r="EE126" s="222"/>
      <c r="EF126" s="222"/>
      <c r="EG126" s="222"/>
      <c r="EH126" s="222"/>
      <c r="EI126" s="222"/>
      <c r="EJ126" s="222"/>
      <c r="EK126" s="222"/>
      <c r="EL126" s="222"/>
      <c r="EM126" s="222"/>
      <c r="EN126" s="222"/>
      <c r="EO126" s="222"/>
      <c r="EP126" s="222"/>
      <c r="EQ126" s="222"/>
      <c r="ER126" s="222"/>
      <c r="ES126" s="222"/>
      <c r="ET126" s="222"/>
      <c r="EU126" s="222"/>
      <c r="EV126" s="222"/>
      <c r="EW126" s="222"/>
      <c r="EX126" s="222"/>
      <c r="EY126" s="222"/>
      <c r="EZ126" s="222"/>
      <c r="FA126" s="222"/>
      <c r="FB126" s="222"/>
      <c r="FC126" s="222"/>
      <c r="FD126" s="222"/>
      <c r="FE126" s="222"/>
      <c r="FF126" s="222"/>
      <c r="FG126" s="222"/>
      <c r="FH126" s="222"/>
      <c r="FI126" s="222"/>
      <c r="FJ126" s="222"/>
      <c r="FK126" s="222"/>
      <c r="FL126" s="222"/>
      <c r="FM126" s="222"/>
      <c r="FN126" s="222"/>
      <c r="FO126" s="222"/>
      <c r="FP126" s="222"/>
      <c r="FQ126" s="222"/>
      <c r="FR126" s="222"/>
      <c r="FS126" s="222"/>
      <c r="FT126" s="222"/>
      <c r="FU126" s="222"/>
      <c r="FV126" s="222"/>
      <c r="FW126" s="222"/>
      <c r="FX126" s="222"/>
      <c r="FY126" s="222"/>
      <c r="FZ126" s="222"/>
      <c r="GA126" s="222"/>
      <c r="GB126" s="222"/>
      <c r="GC126" s="222"/>
      <c r="GD126" s="222"/>
      <c r="GE126" s="222"/>
      <c r="GF126" s="222"/>
      <c r="GG126" s="222"/>
      <c r="GH126" s="222"/>
      <c r="GI126" s="222"/>
      <c r="GJ126" s="222"/>
      <c r="GK126" s="222"/>
      <c r="GL126" s="222"/>
      <c r="GM126" s="222"/>
      <c r="GN126" s="222"/>
      <c r="GO126" s="222"/>
      <c r="GP126" s="222"/>
      <c r="GQ126" s="222"/>
      <c r="GR126" s="222"/>
      <c r="GS126" s="222"/>
      <c r="GT126" s="222"/>
      <c r="GU126" s="222"/>
      <c r="GV126" s="222"/>
      <c r="GW126" s="222"/>
      <c r="GX126" s="222"/>
      <c r="GY126" s="222"/>
      <c r="GZ126" s="222"/>
      <c r="HA126" s="222"/>
      <c r="HB126" s="222"/>
      <c r="HC126" s="222"/>
      <c r="HD126" s="222"/>
      <c r="HE126" s="222"/>
      <c r="HF126" s="222"/>
      <c r="HG126" s="222"/>
      <c r="HH126" s="222"/>
      <c r="HI126" s="222"/>
      <c r="HJ126" s="222"/>
      <c r="HK126" s="222"/>
      <c r="HL126" s="222"/>
      <c r="HM126" s="222"/>
      <c r="HN126" s="222"/>
      <c r="HO126" s="222"/>
      <c r="HP126" s="222"/>
      <c r="HQ126" s="222"/>
      <c r="HR126" s="222"/>
      <c r="HS126" s="222"/>
      <c r="HT126" s="222"/>
      <c r="HU126" s="222"/>
      <c r="HV126" s="222"/>
      <c r="HW126" s="222"/>
      <c r="HX126" s="222"/>
      <c r="HY126" s="222"/>
      <c r="HZ126" s="222"/>
      <c r="IA126" s="222"/>
      <c r="IB126" s="222"/>
      <c r="IC126" s="222"/>
      <c r="ID126" s="222"/>
      <c r="IE126" s="222"/>
      <c r="IF126" s="222"/>
      <c r="IG126" s="222"/>
      <c r="IH126" s="222"/>
      <c r="II126" s="222"/>
      <c r="IJ126" s="222"/>
      <c r="IK126" s="222"/>
      <c r="IL126" s="222"/>
      <c r="IM126" s="222"/>
      <c r="IN126" s="222"/>
      <c r="IO126" s="222"/>
      <c r="IP126" s="222"/>
      <c r="IQ126" s="222"/>
    </row>
    <row r="127" spans="1:251" s="212" customFormat="1" ht="24.75" customHeight="1">
      <c r="A127" s="654"/>
      <c r="B127" s="234" t="s">
        <v>273</v>
      </c>
      <c r="C127" s="214"/>
      <c r="D127" s="225"/>
      <c r="E127" s="230"/>
      <c r="F127" s="230"/>
      <c r="G127" s="230"/>
      <c r="H127" s="235"/>
      <c r="I127" s="230"/>
      <c r="J127" s="230"/>
      <c r="K127" s="230"/>
      <c r="L127" s="230"/>
      <c r="M127" s="230"/>
      <c r="N127" s="230"/>
      <c r="O127" s="230"/>
      <c r="P127" s="232"/>
      <c r="Q127" s="232"/>
      <c r="R127" s="232"/>
      <c r="S127" s="236"/>
      <c r="T127" s="232"/>
      <c r="U127" s="232"/>
      <c r="V127" s="232"/>
      <c r="W127" s="232"/>
      <c r="X127" s="232"/>
      <c r="Y127" s="232"/>
      <c r="Z127" s="233"/>
      <c r="AA127" s="220">
        <f t="shared" si="1"/>
        <v>0</v>
      </c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2"/>
      <c r="CB127" s="222"/>
      <c r="CC127" s="222"/>
      <c r="CD127" s="222"/>
      <c r="CE127" s="222"/>
      <c r="CF127" s="222"/>
      <c r="CG127" s="222"/>
      <c r="CH127" s="222"/>
      <c r="CI127" s="222"/>
      <c r="CJ127" s="222"/>
      <c r="CK127" s="222"/>
      <c r="CL127" s="222"/>
      <c r="CM127" s="222"/>
      <c r="CN127" s="222"/>
      <c r="CO127" s="222"/>
      <c r="CP127" s="222"/>
      <c r="CQ127" s="222"/>
      <c r="CR127" s="222"/>
      <c r="CS127" s="222"/>
      <c r="CT127" s="222"/>
      <c r="CU127" s="222"/>
      <c r="CV127" s="222"/>
      <c r="CW127" s="222"/>
      <c r="CX127" s="222"/>
      <c r="CY127" s="222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22"/>
      <c r="EI127" s="222"/>
      <c r="EJ127" s="222"/>
      <c r="EK127" s="222"/>
      <c r="EL127" s="222"/>
      <c r="EM127" s="222"/>
      <c r="EN127" s="222"/>
      <c r="EO127" s="222"/>
      <c r="EP127" s="222"/>
      <c r="EQ127" s="222"/>
      <c r="ER127" s="222"/>
      <c r="ES127" s="222"/>
      <c r="ET127" s="222"/>
      <c r="EU127" s="222"/>
      <c r="EV127" s="222"/>
      <c r="EW127" s="222"/>
      <c r="EX127" s="222"/>
      <c r="EY127" s="222"/>
      <c r="EZ127" s="222"/>
      <c r="FA127" s="222"/>
      <c r="FB127" s="222"/>
      <c r="FC127" s="222"/>
      <c r="FD127" s="222"/>
      <c r="FE127" s="222"/>
      <c r="FF127" s="222"/>
      <c r="FG127" s="222"/>
      <c r="FH127" s="222"/>
      <c r="FI127" s="222"/>
      <c r="FJ127" s="222"/>
      <c r="FK127" s="222"/>
      <c r="FL127" s="222"/>
      <c r="FM127" s="222"/>
      <c r="FN127" s="222"/>
      <c r="FO127" s="222"/>
      <c r="FP127" s="222"/>
      <c r="FQ127" s="222"/>
      <c r="FR127" s="222"/>
      <c r="FS127" s="222"/>
      <c r="FT127" s="222"/>
      <c r="FU127" s="222"/>
      <c r="FV127" s="222"/>
      <c r="FW127" s="222"/>
      <c r="FX127" s="222"/>
      <c r="FY127" s="222"/>
      <c r="FZ127" s="222"/>
      <c r="GA127" s="222"/>
      <c r="GB127" s="222"/>
      <c r="GC127" s="222"/>
      <c r="GD127" s="222"/>
      <c r="GE127" s="222"/>
      <c r="GF127" s="222"/>
      <c r="GG127" s="222"/>
      <c r="GH127" s="222"/>
      <c r="GI127" s="222"/>
      <c r="GJ127" s="222"/>
      <c r="GK127" s="222"/>
      <c r="GL127" s="222"/>
      <c r="GM127" s="222"/>
      <c r="GN127" s="222"/>
      <c r="GO127" s="222"/>
      <c r="GP127" s="222"/>
      <c r="GQ127" s="222"/>
      <c r="GR127" s="222"/>
      <c r="GS127" s="222"/>
      <c r="GT127" s="222"/>
      <c r="GU127" s="222"/>
      <c r="GV127" s="222"/>
      <c r="GW127" s="222"/>
      <c r="GX127" s="222"/>
      <c r="GY127" s="222"/>
      <c r="GZ127" s="222"/>
      <c r="HA127" s="222"/>
      <c r="HB127" s="222"/>
      <c r="HC127" s="222"/>
      <c r="HD127" s="222"/>
      <c r="HE127" s="222"/>
      <c r="HF127" s="222"/>
      <c r="HG127" s="222"/>
      <c r="HH127" s="222"/>
      <c r="HI127" s="222"/>
      <c r="HJ127" s="222"/>
      <c r="HK127" s="222"/>
      <c r="HL127" s="222"/>
      <c r="HM127" s="222"/>
      <c r="HN127" s="222"/>
      <c r="HO127" s="222"/>
      <c r="HP127" s="222"/>
      <c r="HQ127" s="222"/>
      <c r="HR127" s="222"/>
      <c r="HS127" s="222"/>
      <c r="HT127" s="222"/>
      <c r="HU127" s="222"/>
      <c r="HV127" s="222"/>
      <c r="HW127" s="222"/>
      <c r="HX127" s="222"/>
      <c r="HY127" s="222"/>
      <c r="HZ127" s="222"/>
      <c r="IA127" s="222"/>
      <c r="IB127" s="222"/>
      <c r="IC127" s="222"/>
      <c r="ID127" s="222"/>
      <c r="IE127" s="222"/>
      <c r="IF127" s="222"/>
      <c r="IG127" s="222"/>
      <c r="IH127" s="222"/>
      <c r="II127" s="222"/>
      <c r="IJ127" s="222"/>
      <c r="IK127" s="222"/>
      <c r="IL127" s="222"/>
      <c r="IM127" s="222"/>
      <c r="IN127" s="222"/>
      <c r="IO127" s="222"/>
      <c r="IP127" s="222"/>
      <c r="IQ127" s="222"/>
    </row>
    <row r="128" spans="1:251" s="212" customFormat="1" ht="24.75" customHeight="1">
      <c r="A128" s="654"/>
      <c r="B128" s="234" t="s">
        <v>274</v>
      </c>
      <c r="C128" s="214"/>
      <c r="D128" s="225"/>
      <c r="E128" s="230"/>
      <c r="F128" s="230"/>
      <c r="G128" s="230"/>
      <c r="H128" s="235"/>
      <c r="I128" s="230"/>
      <c r="J128" s="230"/>
      <c r="K128" s="230"/>
      <c r="L128" s="230"/>
      <c r="M128" s="230"/>
      <c r="N128" s="230"/>
      <c r="O128" s="230"/>
      <c r="P128" s="232"/>
      <c r="Q128" s="232"/>
      <c r="R128" s="232"/>
      <c r="S128" s="236"/>
      <c r="T128" s="232"/>
      <c r="U128" s="232"/>
      <c r="V128" s="232"/>
      <c r="W128" s="232"/>
      <c r="X128" s="232"/>
      <c r="Y128" s="232"/>
      <c r="Z128" s="233"/>
      <c r="AA128" s="220">
        <f t="shared" si="1"/>
        <v>0</v>
      </c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  <c r="BV128" s="222"/>
      <c r="BW128" s="222"/>
      <c r="BX128" s="222"/>
      <c r="BY128" s="222"/>
      <c r="BZ128" s="222"/>
      <c r="CA128" s="222"/>
      <c r="CB128" s="222"/>
      <c r="CC128" s="222"/>
      <c r="CD128" s="222"/>
      <c r="CE128" s="222"/>
      <c r="CF128" s="222"/>
      <c r="CG128" s="222"/>
      <c r="CH128" s="222"/>
      <c r="CI128" s="222"/>
      <c r="CJ128" s="222"/>
      <c r="CK128" s="222"/>
      <c r="CL128" s="222"/>
      <c r="CM128" s="222"/>
      <c r="CN128" s="222"/>
      <c r="CO128" s="222"/>
      <c r="CP128" s="222"/>
      <c r="CQ128" s="222"/>
      <c r="CR128" s="222"/>
      <c r="CS128" s="222"/>
      <c r="CT128" s="222"/>
      <c r="CU128" s="222"/>
      <c r="CV128" s="222"/>
      <c r="CW128" s="222"/>
      <c r="CX128" s="222"/>
      <c r="CY128" s="222"/>
      <c r="CZ128" s="222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  <c r="DP128" s="222"/>
      <c r="DQ128" s="222"/>
      <c r="DR128" s="222"/>
      <c r="DS128" s="222"/>
      <c r="DT128" s="222"/>
      <c r="DU128" s="222"/>
      <c r="DV128" s="222"/>
      <c r="DW128" s="222"/>
      <c r="DX128" s="222"/>
      <c r="DY128" s="222"/>
      <c r="DZ128" s="222"/>
      <c r="EA128" s="222"/>
      <c r="EB128" s="222"/>
      <c r="EC128" s="222"/>
      <c r="ED128" s="222"/>
      <c r="EE128" s="222"/>
      <c r="EF128" s="222"/>
      <c r="EG128" s="222"/>
      <c r="EH128" s="222"/>
      <c r="EI128" s="222"/>
      <c r="EJ128" s="222"/>
      <c r="EK128" s="222"/>
      <c r="EL128" s="222"/>
      <c r="EM128" s="222"/>
      <c r="EN128" s="222"/>
      <c r="EO128" s="222"/>
      <c r="EP128" s="222"/>
      <c r="EQ128" s="222"/>
      <c r="ER128" s="222"/>
      <c r="ES128" s="222"/>
      <c r="ET128" s="222"/>
      <c r="EU128" s="222"/>
      <c r="EV128" s="222"/>
      <c r="EW128" s="222"/>
      <c r="EX128" s="222"/>
      <c r="EY128" s="222"/>
      <c r="EZ128" s="222"/>
      <c r="FA128" s="222"/>
      <c r="FB128" s="222"/>
      <c r="FC128" s="222"/>
      <c r="FD128" s="222"/>
      <c r="FE128" s="222"/>
      <c r="FF128" s="222"/>
      <c r="FG128" s="222"/>
      <c r="FH128" s="222"/>
      <c r="FI128" s="222"/>
      <c r="FJ128" s="222"/>
      <c r="FK128" s="222"/>
      <c r="FL128" s="222"/>
      <c r="FM128" s="222"/>
      <c r="FN128" s="222"/>
      <c r="FO128" s="222"/>
      <c r="FP128" s="222"/>
      <c r="FQ128" s="222"/>
      <c r="FR128" s="222"/>
      <c r="FS128" s="222"/>
      <c r="FT128" s="222"/>
      <c r="FU128" s="222"/>
      <c r="FV128" s="222"/>
      <c r="FW128" s="222"/>
      <c r="FX128" s="222"/>
      <c r="FY128" s="222"/>
      <c r="FZ128" s="222"/>
      <c r="GA128" s="222"/>
      <c r="GB128" s="222"/>
      <c r="GC128" s="222"/>
      <c r="GD128" s="222"/>
      <c r="GE128" s="222"/>
      <c r="GF128" s="222"/>
      <c r="GG128" s="222"/>
      <c r="GH128" s="222"/>
      <c r="GI128" s="222"/>
      <c r="GJ128" s="222"/>
      <c r="GK128" s="222"/>
      <c r="GL128" s="222"/>
      <c r="GM128" s="222"/>
      <c r="GN128" s="222"/>
      <c r="GO128" s="222"/>
      <c r="GP128" s="222"/>
      <c r="GQ128" s="222"/>
      <c r="GR128" s="222"/>
      <c r="GS128" s="222"/>
      <c r="GT128" s="222"/>
      <c r="GU128" s="222"/>
      <c r="GV128" s="222"/>
      <c r="GW128" s="222"/>
      <c r="GX128" s="222"/>
      <c r="GY128" s="222"/>
      <c r="GZ128" s="222"/>
      <c r="HA128" s="222"/>
      <c r="HB128" s="222"/>
      <c r="HC128" s="222"/>
      <c r="HD128" s="222"/>
      <c r="HE128" s="222"/>
      <c r="HF128" s="222"/>
      <c r="HG128" s="222"/>
      <c r="HH128" s="222"/>
      <c r="HI128" s="222"/>
      <c r="HJ128" s="222"/>
      <c r="HK128" s="222"/>
      <c r="HL128" s="222"/>
      <c r="HM128" s="222"/>
      <c r="HN128" s="222"/>
      <c r="HO128" s="222"/>
      <c r="HP128" s="222"/>
      <c r="HQ128" s="222"/>
      <c r="HR128" s="222"/>
      <c r="HS128" s="222"/>
      <c r="HT128" s="222"/>
      <c r="HU128" s="222"/>
      <c r="HV128" s="222"/>
      <c r="HW128" s="222"/>
      <c r="HX128" s="222"/>
      <c r="HY128" s="222"/>
      <c r="HZ128" s="222"/>
      <c r="IA128" s="222"/>
      <c r="IB128" s="222"/>
      <c r="IC128" s="222"/>
      <c r="ID128" s="222"/>
      <c r="IE128" s="222"/>
      <c r="IF128" s="222"/>
      <c r="IG128" s="222"/>
      <c r="IH128" s="222"/>
      <c r="II128" s="222"/>
      <c r="IJ128" s="222"/>
      <c r="IK128" s="222"/>
      <c r="IL128" s="222"/>
      <c r="IM128" s="222"/>
      <c r="IN128" s="222"/>
      <c r="IO128" s="222"/>
      <c r="IP128" s="222"/>
      <c r="IQ128" s="222"/>
    </row>
    <row r="129" spans="1:251" s="212" customFormat="1" ht="24.75" customHeight="1">
      <c r="A129" s="654"/>
      <c r="B129" s="234" t="s">
        <v>275</v>
      </c>
      <c r="C129" s="214"/>
      <c r="D129" s="225"/>
      <c r="E129" s="230"/>
      <c r="F129" s="230"/>
      <c r="G129" s="230"/>
      <c r="H129" s="235"/>
      <c r="I129" s="230"/>
      <c r="J129" s="230"/>
      <c r="K129" s="230"/>
      <c r="L129" s="230"/>
      <c r="M129" s="230"/>
      <c r="N129" s="230"/>
      <c r="O129" s="230"/>
      <c r="P129" s="232"/>
      <c r="Q129" s="232"/>
      <c r="R129" s="232"/>
      <c r="S129" s="236"/>
      <c r="T129" s="232"/>
      <c r="U129" s="232"/>
      <c r="V129" s="232"/>
      <c r="W129" s="232"/>
      <c r="X129" s="232"/>
      <c r="Y129" s="232"/>
      <c r="Z129" s="233"/>
      <c r="AA129" s="220">
        <f t="shared" si="1"/>
        <v>0</v>
      </c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  <c r="BJ129" s="222"/>
      <c r="BK129" s="222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2"/>
      <c r="BW129" s="222"/>
      <c r="BX129" s="222"/>
      <c r="BY129" s="222"/>
      <c r="BZ129" s="222"/>
      <c r="CA129" s="222"/>
      <c r="CB129" s="222"/>
      <c r="CC129" s="222"/>
      <c r="CD129" s="222"/>
      <c r="CE129" s="222"/>
      <c r="CF129" s="222"/>
      <c r="CG129" s="222"/>
      <c r="CH129" s="222"/>
      <c r="CI129" s="222"/>
      <c r="CJ129" s="222"/>
      <c r="CK129" s="222"/>
      <c r="CL129" s="222"/>
      <c r="CM129" s="222"/>
      <c r="CN129" s="222"/>
      <c r="CO129" s="222"/>
      <c r="CP129" s="222"/>
      <c r="CQ129" s="222"/>
      <c r="CR129" s="222"/>
      <c r="CS129" s="222"/>
      <c r="CT129" s="222"/>
      <c r="CU129" s="222"/>
      <c r="CV129" s="222"/>
      <c r="CW129" s="222"/>
      <c r="CX129" s="222"/>
      <c r="CY129" s="222"/>
      <c r="CZ129" s="222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222"/>
      <c r="EE129" s="222"/>
      <c r="EF129" s="222"/>
      <c r="EG129" s="222"/>
      <c r="EH129" s="222"/>
      <c r="EI129" s="222"/>
      <c r="EJ129" s="222"/>
      <c r="EK129" s="222"/>
      <c r="EL129" s="222"/>
      <c r="EM129" s="222"/>
      <c r="EN129" s="222"/>
      <c r="EO129" s="222"/>
      <c r="EP129" s="222"/>
      <c r="EQ129" s="222"/>
      <c r="ER129" s="222"/>
      <c r="ES129" s="222"/>
      <c r="ET129" s="222"/>
      <c r="EU129" s="222"/>
      <c r="EV129" s="222"/>
      <c r="EW129" s="222"/>
      <c r="EX129" s="222"/>
      <c r="EY129" s="222"/>
      <c r="EZ129" s="222"/>
      <c r="FA129" s="222"/>
      <c r="FB129" s="222"/>
      <c r="FC129" s="222"/>
      <c r="FD129" s="222"/>
      <c r="FE129" s="222"/>
      <c r="FF129" s="222"/>
      <c r="FG129" s="222"/>
      <c r="FH129" s="222"/>
      <c r="FI129" s="222"/>
      <c r="FJ129" s="222"/>
      <c r="FK129" s="222"/>
      <c r="FL129" s="222"/>
      <c r="FM129" s="222"/>
      <c r="FN129" s="222"/>
      <c r="FO129" s="222"/>
      <c r="FP129" s="222"/>
      <c r="FQ129" s="222"/>
      <c r="FR129" s="222"/>
      <c r="FS129" s="222"/>
      <c r="FT129" s="222"/>
      <c r="FU129" s="222"/>
      <c r="FV129" s="222"/>
      <c r="FW129" s="222"/>
      <c r="FX129" s="222"/>
      <c r="FY129" s="222"/>
      <c r="FZ129" s="222"/>
      <c r="GA129" s="222"/>
      <c r="GB129" s="222"/>
      <c r="GC129" s="222"/>
      <c r="GD129" s="222"/>
      <c r="GE129" s="222"/>
      <c r="GF129" s="222"/>
      <c r="GG129" s="222"/>
      <c r="GH129" s="222"/>
      <c r="GI129" s="222"/>
      <c r="GJ129" s="222"/>
      <c r="GK129" s="222"/>
      <c r="GL129" s="222"/>
      <c r="GM129" s="222"/>
      <c r="GN129" s="222"/>
      <c r="GO129" s="222"/>
      <c r="GP129" s="222"/>
      <c r="GQ129" s="222"/>
      <c r="GR129" s="222"/>
      <c r="GS129" s="222"/>
      <c r="GT129" s="222"/>
      <c r="GU129" s="222"/>
      <c r="GV129" s="222"/>
      <c r="GW129" s="222"/>
      <c r="GX129" s="222"/>
      <c r="GY129" s="222"/>
      <c r="GZ129" s="222"/>
      <c r="HA129" s="222"/>
      <c r="HB129" s="222"/>
      <c r="HC129" s="222"/>
      <c r="HD129" s="222"/>
      <c r="HE129" s="222"/>
      <c r="HF129" s="222"/>
      <c r="HG129" s="222"/>
      <c r="HH129" s="222"/>
      <c r="HI129" s="222"/>
      <c r="HJ129" s="222"/>
      <c r="HK129" s="222"/>
      <c r="HL129" s="222"/>
      <c r="HM129" s="222"/>
      <c r="HN129" s="222"/>
      <c r="HO129" s="222"/>
      <c r="HP129" s="222"/>
      <c r="HQ129" s="222"/>
      <c r="HR129" s="222"/>
      <c r="HS129" s="222"/>
      <c r="HT129" s="222"/>
      <c r="HU129" s="222"/>
      <c r="HV129" s="222"/>
      <c r="HW129" s="222"/>
      <c r="HX129" s="222"/>
      <c r="HY129" s="222"/>
      <c r="HZ129" s="222"/>
      <c r="IA129" s="222"/>
      <c r="IB129" s="222"/>
      <c r="IC129" s="222"/>
      <c r="ID129" s="222"/>
      <c r="IE129" s="222"/>
      <c r="IF129" s="222"/>
      <c r="IG129" s="222"/>
      <c r="IH129" s="222"/>
      <c r="II129" s="222"/>
      <c r="IJ129" s="222"/>
      <c r="IK129" s="222"/>
      <c r="IL129" s="222"/>
      <c r="IM129" s="222"/>
      <c r="IN129" s="222"/>
      <c r="IO129" s="222"/>
      <c r="IP129" s="222"/>
      <c r="IQ129" s="222"/>
    </row>
    <row r="130" spans="1:251" s="212" customFormat="1" ht="24.75" customHeight="1">
      <c r="A130" s="654"/>
      <c r="B130" s="234" t="s">
        <v>276</v>
      </c>
      <c r="C130" s="214"/>
      <c r="D130" s="225"/>
      <c r="E130" s="230"/>
      <c r="F130" s="230"/>
      <c r="G130" s="230"/>
      <c r="H130" s="235"/>
      <c r="I130" s="230"/>
      <c r="J130" s="230"/>
      <c r="K130" s="230"/>
      <c r="L130" s="230"/>
      <c r="M130" s="230"/>
      <c r="N130" s="230"/>
      <c r="O130" s="230"/>
      <c r="P130" s="232"/>
      <c r="Q130" s="232"/>
      <c r="R130" s="232"/>
      <c r="S130" s="236"/>
      <c r="T130" s="232"/>
      <c r="U130" s="232"/>
      <c r="V130" s="232"/>
      <c r="W130" s="232"/>
      <c r="X130" s="232"/>
      <c r="Y130" s="232"/>
      <c r="Z130" s="233"/>
      <c r="AA130" s="220">
        <f t="shared" si="1"/>
        <v>0</v>
      </c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  <c r="BJ130" s="222"/>
      <c r="BK130" s="222"/>
      <c r="BL130" s="222"/>
      <c r="BM130" s="222"/>
      <c r="BN130" s="222"/>
      <c r="BO130" s="222"/>
      <c r="BP130" s="222"/>
      <c r="BQ130" s="222"/>
      <c r="BR130" s="222"/>
      <c r="BS130" s="222"/>
      <c r="BT130" s="222"/>
      <c r="BU130" s="222"/>
      <c r="BV130" s="222"/>
      <c r="BW130" s="222"/>
      <c r="BX130" s="222"/>
      <c r="BY130" s="222"/>
      <c r="BZ130" s="222"/>
      <c r="CA130" s="222"/>
      <c r="CB130" s="222"/>
      <c r="CC130" s="222"/>
      <c r="CD130" s="222"/>
      <c r="CE130" s="222"/>
      <c r="CF130" s="222"/>
      <c r="CG130" s="222"/>
      <c r="CH130" s="222"/>
      <c r="CI130" s="222"/>
      <c r="CJ130" s="222"/>
      <c r="CK130" s="222"/>
      <c r="CL130" s="222"/>
      <c r="CM130" s="222"/>
      <c r="CN130" s="222"/>
      <c r="CO130" s="222"/>
      <c r="CP130" s="222"/>
      <c r="CQ130" s="222"/>
      <c r="CR130" s="222"/>
      <c r="CS130" s="222"/>
      <c r="CT130" s="222"/>
      <c r="CU130" s="222"/>
      <c r="CV130" s="222"/>
      <c r="CW130" s="222"/>
      <c r="CX130" s="222"/>
      <c r="CY130" s="222"/>
      <c r="CZ130" s="222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2"/>
      <c r="DQ130" s="222"/>
      <c r="DR130" s="222"/>
      <c r="DS130" s="222"/>
      <c r="DT130" s="222"/>
      <c r="DU130" s="222"/>
      <c r="DV130" s="222"/>
      <c r="DW130" s="222"/>
      <c r="DX130" s="222"/>
      <c r="DY130" s="222"/>
      <c r="DZ130" s="222"/>
      <c r="EA130" s="222"/>
      <c r="EB130" s="222"/>
      <c r="EC130" s="222"/>
      <c r="ED130" s="222"/>
      <c r="EE130" s="222"/>
      <c r="EF130" s="222"/>
      <c r="EG130" s="222"/>
      <c r="EH130" s="222"/>
      <c r="EI130" s="222"/>
      <c r="EJ130" s="222"/>
      <c r="EK130" s="222"/>
      <c r="EL130" s="222"/>
      <c r="EM130" s="222"/>
      <c r="EN130" s="222"/>
      <c r="EO130" s="222"/>
      <c r="EP130" s="222"/>
      <c r="EQ130" s="222"/>
      <c r="ER130" s="222"/>
      <c r="ES130" s="222"/>
      <c r="ET130" s="222"/>
      <c r="EU130" s="222"/>
      <c r="EV130" s="222"/>
      <c r="EW130" s="222"/>
      <c r="EX130" s="222"/>
      <c r="EY130" s="222"/>
      <c r="EZ130" s="222"/>
      <c r="FA130" s="222"/>
      <c r="FB130" s="222"/>
      <c r="FC130" s="222"/>
      <c r="FD130" s="222"/>
      <c r="FE130" s="222"/>
      <c r="FF130" s="222"/>
      <c r="FG130" s="222"/>
      <c r="FH130" s="222"/>
      <c r="FI130" s="222"/>
      <c r="FJ130" s="222"/>
      <c r="FK130" s="222"/>
      <c r="FL130" s="222"/>
      <c r="FM130" s="222"/>
      <c r="FN130" s="222"/>
      <c r="FO130" s="222"/>
      <c r="FP130" s="222"/>
      <c r="FQ130" s="222"/>
      <c r="FR130" s="222"/>
      <c r="FS130" s="222"/>
      <c r="FT130" s="222"/>
      <c r="FU130" s="222"/>
      <c r="FV130" s="222"/>
      <c r="FW130" s="222"/>
      <c r="FX130" s="222"/>
      <c r="FY130" s="222"/>
      <c r="FZ130" s="222"/>
      <c r="GA130" s="222"/>
      <c r="GB130" s="222"/>
      <c r="GC130" s="222"/>
      <c r="GD130" s="222"/>
      <c r="GE130" s="222"/>
      <c r="GF130" s="222"/>
      <c r="GG130" s="222"/>
      <c r="GH130" s="222"/>
      <c r="GI130" s="222"/>
      <c r="GJ130" s="222"/>
      <c r="GK130" s="222"/>
      <c r="GL130" s="222"/>
      <c r="GM130" s="222"/>
      <c r="GN130" s="222"/>
      <c r="GO130" s="222"/>
      <c r="GP130" s="222"/>
      <c r="GQ130" s="222"/>
      <c r="GR130" s="222"/>
      <c r="GS130" s="222"/>
      <c r="GT130" s="222"/>
      <c r="GU130" s="222"/>
      <c r="GV130" s="222"/>
      <c r="GW130" s="222"/>
      <c r="GX130" s="222"/>
      <c r="GY130" s="222"/>
      <c r="GZ130" s="222"/>
      <c r="HA130" s="222"/>
      <c r="HB130" s="222"/>
      <c r="HC130" s="222"/>
      <c r="HD130" s="222"/>
      <c r="HE130" s="222"/>
      <c r="HF130" s="222"/>
      <c r="HG130" s="222"/>
      <c r="HH130" s="222"/>
      <c r="HI130" s="222"/>
      <c r="HJ130" s="222"/>
      <c r="HK130" s="222"/>
      <c r="HL130" s="222"/>
      <c r="HM130" s="222"/>
      <c r="HN130" s="222"/>
      <c r="HO130" s="222"/>
      <c r="HP130" s="222"/>
      <c r="HQ130" s="222"/>
      <c r="HR130" s="222"/>
      <c r="HS130" s="222"/>
      <c r="HT130" s="222"/>
      <c r="HU130" s="222"/>
      <c r="HV130" s="222"/>
      <c r="HW130" s="222"/>
      <c r="HX130" s="222"/>
      <c r="HY130" s="222"/>
      <c r="HZ130" s="222"/>
      <c r="IA130" s="222"/>
      <c r="IB130" s="222"/>
      <c r="IC130" s="222"/>
      <c r="ID130" s="222"/>
      <c r="IE130" s="222"/>
      <c r="IF130" s="222"/>
      <c r="IG130" s="222"/>
      <c r="IH130" s="222"/>
      <c r="II130" s="222"/>
      <c r="IJ130" s="222"/>
      <c r="IK130" s="222"/>
      <c r="IL130" s="222"/>
      <c r="IM130" s="222"/>
      <c r="IN130" s="222"/>
      <c r="IO130" s="222"/>
      <c r="IP130" s="222"/>
      <c r="IQ130" s="222"/>
    </row>
    <row r="131" spans="1:251" s="212" customFormat="1" ht="24.75" customHeight="1">
      <c r="A131" s="654"/>
      <c r="B131" s="234" t="s">
        <v>277</v>
      </c>
      <c r="C131" s="214"/>
      <c r="D131" s="225"/>
      <c r="E131" s="230"/>
      <c r="F131" s="230"/>
      <c r="G131" s="230"/>
      <c r="H131" s="235"/>
      <c r="I131" s="230"/>
      <c r="J131" s="230"/>
      <c r="K131" s="230"/>
      <c r="L131" s="230"/>
      <c r="M131" s="230"/>
      <c r="N131" s="230"/>
      <c r="O131" s="230"/>
      <c r="P131" s="232"/>
      <c r="Q131" s="232"/>
      <c r="R131" s="232"/>
      <c r="S131" s="236"/>
      <c r="T131" s="232"/>
      <c r="U131" s="232"/>
      <c r="V131" s="232"/>
      <c r="W131" s="232"/>
      <c r="X131" s="232"/>
      <c r="Y131" s="232"/>
      <c r="Z131" s="233"/>
      <c r="AA131" s="220">
        <f t="shared" si="1"/>
        <v>0</v>
      </c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  <c r="BJ131" s="222"/>
      <c r="BK131" s="222"/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/>
      <c r="BY131" s="222"/>
      <c r="BZ131" s="222"/>
      <c r="CA131" s="222"/>
      <c r="CB131" s="222"/>
      <c r="CC131" s="222"/>
      <c r="CD131" s="222"/>
      <c r="CE131" s="222"/>
      <c r="CF131" s="222"/>
      <c r="CG131" s="222"/>
      <c r="CH131" s="222"/>
      <c r="CI131" s="222"/>
      <c r="CJ131" s="222"/>
      <c r="CK131" s="222"/>
      <c r="CL131" s="222"/>
      <c r="CM131" s="222"/>
      <c r="CN131" s="222"/>
      <c r="CO131" s="222"/>
      <c r="CP131" s="222"/>
      <c r="CQ131" s="222"/>
      <c r="CR131" s="222"/>
      <c r="CS131" s="222"/>
      <c r="CT131" s="222"/>
      <c r="CU131" s="222"/>
      <c r="CV131" s="222"/>
      <c r="CW131" s="222"/>
      <c r="CX131" s="222"/>
      <c r="CY131" s="222"/>
      <c r="CZ131" s="222"/>
      <c r="DA131" s="222"/>
      <c r="DB131" s="222"/>
      <c r="DC131" s="222"/>
      <c r="DD131" s="222"/>
      <c r="DE131" s="222"/>
      <c r="DF131" s="222"/>
      <c r="DG131" s="222"/>
      <c r="DH131" s="222"/>
      <c r="DI131" s="222"/>
      <c r="DJ131" s="222"/>
      <c r="DK131" s="222"/>
      <c r="DL131" s="222"/>
      <c r="DM131" s="222"/>
      <c r="DN131" s="222"/>
      <c r="DO131" s="222"/>
      <c r="DP131" s="222"/>
      <c r="DQ131" s="222"/>
      <c r="DR131" s="222"/>
      <c r="DS131" s="222"/>
      <c r="DT131" s="222"/>
      <c r="DU131" s="222"/>
      <c r="DV131" s="222"/>
      <c r="DW131" s="222"/>
      <c r="DX131" s="222"/>
      <c r="DY131" s="222"/>
      <c r="DZ131" s="222"/>
      <c r="EA131" s="222"/>
      <c r="EB131" s="222"/>
      <c r="EC131" s="222"/>
      <c r="ED131" s="222"/>
      <c r="EE131" s="222"/>
      <c r="EF131" s="222"/>
      <c r="EG131" s="222"/>
      <c r="EH131" s="222"/>
      <c r="EI131" s="222"/>
      <c r="EJ131" s="222"/>
      <c r="EK131" s="222"/>
      <c r="EL131" s="222"/>
      <c r="EM131" s="222"/>
      <c r="EN131" s="222"/>
      <c r="EO131" s="222"/>
      <c r="EP131" s="222"/>
      <c r="EQ131" s="222"/>
      <c r="ER131" s="222"/>
      <c r="ES131" s="222"/>
      <c r="ET131" s="222"/>
      <c r="EU131" s="222"/>
      <c r="EV131" s="222"/>
      <c r="EW131" s="222"/>
      <c r="EX131" s="222"/>
      <c r="EY131" s="222"/>
      <c r="EZ131" s="222"/>
      <c r="FA131" s="222"/>
      <c r="FB131" s="222"/>
      <c r="FC131" s="222"/>
      <c r="FD131" s="222"/>
      <c r="FE131" s="222"/>
      <c r="FF131" s="222"/>
      <c r="FG131" s="222"/>
      <c r="FH131" s="222"/>
      <c r="FI131" s="222"/>
      <c r="FJ131" s="222"/>
      <c r="FK131" s="222"/>
      <c r="FL131" s="222"/>
      <c r="FM131" s="222"/>
      <c r="FN131" s="222"/>
      <c r="FO131" s="222"/>
      <c r="FP131" s="222"/>
      <c r="FQ131" s="222"/>
      <c r="FR131" s="222"/>
      <c r="FS131" s="222"/>
      <c r="FT131" s="222"/>
      <c r="FU131" s="222"/>
      <c r="FV131" s="222"/>
      <c r="FW131" s="222"/>
      <c r="FX131" s="222"/>
      <c r="FY131" s="222"/>
      <c r="FZ131" s="222"/>
      <c r="GA131" s="222"/>
      <c r="GB131" s="222"/>
      <c r="GC131" s="222"/>
      <c r="GD131" s="222"/>
      <c r="GE131" s="222"/>
      <c r="GF131" s="222"/>
      <c r="GG131" s="222"/>
      <c r="GH131" s="222"/>
      <c r="GI131" s="222"/>
      <c r="GJ131" s="222"/>
      <c r="GK131" s="222"/>
      <c r="GL131" s="222"/>
      <c r="GM131" s="222"/>
      <c r="GN131" s="222"/>
      <c r="GO131" s="222"/>
      <c r="GP131" s="222"/>
      <c r="GQ131" s="222"/>
      <c r="GR131" s="222"/>
      <c r="GS131" s="222"/>
      <c r="GT131" s="222"/>
      <c r="GU131" s="222"/>
      <c r="GV131" s="222"/>
      <c r="GW131" s="222"/>
      <c r="GX131" s="222"/>
      <c r="GY131" s="222"/>
      <c r="GZ131" s="222"/>
      <c r="HA131" s="222"/>
      <c r="HB131" s="222"/>
      <c r="HC131" s="222"/>
      <c r="HD131" s="222"/>
      <c r="HE131" s="222"/>
      <c r="HF131" s="222"/>
      <c r="HG131" s="222"/>
      <c r="HH131" s="222"/>
      <c r="HI131" s="222"/>
      <c r="HJ131" s="222"/>
      <c r="HK131" s="222"/>
      <c r="HL131" s="222"/>
      <c r="HM131" s="222"/>
      <c r="HN131" s="222"/>
      <c r="HO131" s="222"/>
      <c r="HP131" s="222"/>
      <c r="HQ131" s="222"/>
      <c r="HR131" s="222"/>
      <c r="HS131" s="222"/>
      <c r="HT131" s="222"/>
      <c r="HU131" s="222"/>
      <c r="HV131" s="222"/>
      <c r="HW131" s="222"/>
      <c r="HX131" s="222"/>
      <c r="HY131" s="222"/>
      <c r="HZ131" s="222"/>
      <c r="IA131" s="222"/>
      <c r="IB131" s="222"/>
      <c r="IC131" s="222"/>
      <c r="ID131" s="222"/>
      <c r="IE131" s="222"/>
      <c r="IF131" s="222"/>
      <c r="IG131" s="222"/>
      <c r="IH131" s="222"/>
      <c r="II131" s="222"/>
      <c r="IJ131" s="222"/>
      <c r="IK131" s="222"/>
      <c r="IL131" s="222"/>
      <c r="IM131" s="222"/>
      <c r="IN131" s="222"/>
      <c r="IO131" s="222"/>
      <c r="IP131" s="222"/>
      <c r="IQ131" s="222"/>
    </row>
    <row r="132" spans="1:251" s="212" customFormat="1" ht="24.75" customHeight="1">
      <c r="A132" s="654"/>
      <c r="B132" s="234" t="s">
        <v>278</v>
      </c>
      <c r="C132" s="214"/>
      <c r="D132" s="225"/>
      <c r="E132" s="230"/>
      <c r="F132" s="230"/>
      <c r="G132" s="230"/>
      <c r="H132" s="235"/>
      <c r="I132" s="230"/>
      <c r="J132" s="230"/>
      <c r="K132" s="230"/>
      <c r="L132" s="230"/>
      <c r="M132" s="230"/>
      <c r="N132" s="230"/>
      <c r="O132" s="230"/>
      <c r="P132" s="232"/>
      <c r="Q132" s="232"/>
      <c r="R132" s="232"/>
      <c r="S132" s="236"/>
      <c r="T132" s="232"/>
      <c r="U132" s="232"/>
      <c r="V132" s="232"/>
      <c r="W132" s="232"/>
      <c r="X132" s="232"/>
      <c r="Y132" s="232"/>
      <c r="Z132" s="233"/>
      <c r="AA132" s="220">
        <f t="shared" si="1"/>
        <v>0</v>
      </c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2"/>
      <c r="CC132" s="222"/>
      <c r="CD132" s="222"/>
      <c r="CE132" s="222"/>
      <c r="CF132" s="222"/>
      <c r="CG132" s="222"/>
      <c r="CH132" s="222"/>
      <c r="CI132" s="222"/>
      <c r="CJ132" s="222"/>
      <c r="CK132" s="222"/>
      <c r="CL132" s="222"/>
      <c r="CM132" s="222"/>
      <c r="CN132" s="222"/>
      <c r="CO132" s="222"/>
      <c r="CP132" s="222"/>
      <c r="CQ132" s="222"/>
      <c r="CR132" s="222"/>
      <c r="CS132" s="222"/>
      <c r="CT132" s="222"/>
      <c r="CU132" s="222"/>
      <c r="CV132" s="222"/>
      <c r="CW132" s="222"/>
      <c r="CX132" s="222"/>
      <c r="CY132" s="222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2"/>
      <c r="DQ132" s="222"/>
      <c r="DR132" s="222"/>
      <c r="DS132" s="222"/>
      <c r="DT132" s="222"/>
      <c r="DU132" s="222"/>
      <c r="DV132" s="222"/>
      <c r="DW132" s="222"/>
      <c r="DX132" s="222"/>
      <c r="DY132" s="222"/>
      <c r="DZ132" s="222"/>
      <c r="EA132" s="222"/>
      <c r="EB132" s="222"/>
      <c r="EC132" s="222"/>
      <c r="ED132" s="222"/>
      <c r="EE132" s="222"/>
      <c r="EF132" s="222"/>
      <c r="EG132" s="222"/>
      <c r="EH132" s="222"/>
      <c r="EI132" s="222"/>
      <c r="EJ132" s="222"/>
      <c r="EK132" s="222"/>
      <c r="EL132" s="222"/>
      <c r="EM132" s="222"/>
      <c r="EN132" s="222"/>
      <c r="EO132" s="222"/>
      <c r="EP132" s="222"/>
      <c r="EQ132" s="222"/>
      <c r="ER132" s="222"/>
      <c r="ES132" s="222"/>
      <c r="ET132" s="222"/>
      <c r="EU132" s="222"/>
      <c r="EV132" s="222"/>
      <c r="EW132" s="222"/>
      <c r="EX132" s="222"/>
      <c r="EY132" s="222"/>
      <c r="EZ132" s="222"/>
      <c r="FA132" s="222"/>
      <c r="FB132" s="222"/>
      <c r="FC132" s="222"/>
      <c r="FD132" s="222"/>
      <c r="FE132" s="222"/>
      <c r="FF132" s="222"/>
      <c r="FG132" s="222"/>
      <c r="FH132" s="222"/>
      <c r="FI132" s="222"/>
      <c r="FJ132" s="222"/>
      <c r="FK132" s="222"/>
      <c r="FL132" s="222"/>
      <c r="FM132" s="222"/>
      <c r="FN132" s="222"/>
      <c r="FO132" s="222"/>
      <c r="FP132" s="222"/>
      <c r="FQ132" s="222"/>
      <c r="FR132" s="222"/>
      <c r="FS132" s="222"/>
      <c r="FT132" s="222"/>
      <c r="FU132" s="222"/>
      <c r="FV132" s="222"/>
      <c r="FW132" s="222"/>
      <c r="FX132" s="222"/>
      <c r="FY132" s="222"/>
      <c r="FZ132" s="222"/>
      <c r="GA132" s="222"/>
      <c r="GB132" s="222"/>
      <c r="GC132" s="222"/>
      <c r="GD132" s="222"/>
      <c r="GE132" s="222"/>
      <c r="GF132" s="222"/>
      <c r="GG132" s="222"/>
      <c r="GH132" s="222"/>
      <c r="GI132" s="222"/>
      <c r="GJ132" s="222"/>
      <c r="GK132" s="222"/>
      <c r="GL132" s="222"/>
      <c r="GM132" s="222"/>
      <c r="GN132" s="222"/>
      <c r="GO132" s="222"/>
      <c r="GP132" s="222"/>
      <c r="GQ132" s="222"/>
      <c r="GR132" s="222"/>
      <c r="GS132" s="222"/>
      <c r="GT132" s="222"/>
      <c r="GU132" s="222"/>
      <c r="GV132" s="222"/>
      <c r="GW132" s="222"/>
      <c r="GX132" s="222"/>
      <c r="GY132" s="222"/>
      <c r="GZ132" s="222"/>
      <c r="HA132" s="222"/>
      <c r="HB132" s="222"/>
      <c r="HC132" s="222"/>
      <c r="HD132" s="222"/>
      <c r="HE132" s="222"/>
      <c r="HF132" s="222"/>
      <c r="HG132" s="222"/>
      <c r="HH132" s="222"/>
      <c r="HI132" s="222"/>
      <c r="HJ132" s="222"/>
      <c r="HK132" s="222"/>
      <c r="HL132" s="222"/>
      <c r="HM132" s="222"/>
      <c r="HN132" s="222"/>
      <c r="HO132" s="222"/>
      <c r="HP132" s="222"/>
      <c r="HQ132" s="222"/>
      <c r="HR132" s="222"/>
      <c r="HS132" s="222"/>
      <c r="HT132" s="222"/>
      <c r="HU132" s="222"/>
      <c r="HV132" s="222"/>
      <c r="HW132" s="222"/>
      <c r="HX132" s="222"/>
      <c r="HY132" s="222"/>
      <c r="HZ132" s="222"/>
      <c r="IA132" s="222"/>
      <c r="IB132" s="222"/>
      <c r="IC132" s="222"/>
      <c r="ID132" s="222"/>
      <c r="IE132" s="222"/>
      <c r="IF132" s="222"/>
      <c r="IG132" s="222"/>
      <c r="IH132" s="222"/>
      <c r="II132" s="222"/>
      <c r="IJ132" s="222"/>
      <c r="IK132" s="222"/>
      <c r="IL132" s="222"/>
      <c r="IM132" s="222"/>
      <c r="IN132" s="222"/>
      <c r="IO132" s="222"/>
      <c r="IP132" s="222"/>
      <c r="IQ132" s="222"/>
    </row>
    <row r="133" spans="1:251" s="212" customFormat="1" ht="24.75" customHeight="1">
      <c r="A133" s="654"/>
      <c r="B133" s="234" t="s">
        <v>279</v>
      </c>
      <c r="C133" s="214"/>
      <c r="D133" s="225"/>
      <c r="E133" s="230"/>
      <c r="F133" s="230"/>
      <c r="G133" s="230"/>
      <c r="H133" s="235"/>
      <c r="I133" s="230"/>
      <c r="J133" s="230"/>
      <c r="K133" s="230"/>
      <c r="L133" s="230"/>
      <c r="M133" s="230"/>
      <c r="N133" s="230"/>
      <c r="O133" s="230"/>
      <c r="P133" s="232"/>
      <c r="Q133" s="232"/>
      <c r="R133" s="232"/>
      <c r="S133" s="236"/>
      <c r="T133" s="232"/>
      <c r="U133" s="232"/>
      <c r="V133" s="232"/>
      <c r="W133" s="232"/>
      <c r="X133" s="232"/>
      <c r="Y133" s="232"/>
      <c r="Z133" s="233"/>
      <c r="AA133" s="220">
        <f t="shared" si="1"/>
        <v>0</v>
      </c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  <c r="BJ133" s="222"/>
      <c r="BK133" s="222"/>
      <c r="BL133" s="222"/>
      <c r="BM133" s="222"/>
      <c r="BN133" s="222"/>
      <c r="BO133" s="222"/>
      <c r="BP133" s="222"/>
      <c r="BQ133" s="222"/>
      <c r="BR133" s="222"/>
      <c r="BS133" s="222"/>
      <c r="BT133" s="222"/>
      <c r="BU133" s="222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2"/>
      <c r="CV133" s="222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2"/>
      <c r="DT133" s="222"/>
      <c r="DU133" s="222"/>
      <c r="DV133" s="222"/>
      <c r="DW133" s="222"/>
      <c r="DX133" s="222"/>
      <c r="DY133" s="222"/>
      <c r="DZ133" s="222"/>
      <c r="EA133" s="222"/>
      <c r="EB133" s="222"/>
      <c r="EC133" s="222"/>
      <c r="ED133" s="222"/>
      <c r="EE133" s="222"/>
      <c r="EF133" s="222"/>
      <c r="EG133" s="222"/>
      <c r="EH133" s="222"/>
      <c r="EI133" s="222"/>
      <c r="EJ133" s="222"/>
      <c r="EK133" s="222"/>
      <c r="EL133" s="222"/>
      <c r="EM133" s="222"/>
      <c r="EN133" s="222"/>
      <c r="EO133" s="222"/>
      <c r="EP133" s="222"/>
      <c r="EQ133" s="222"/>
      <c r="ER133" s="222"/>
      <c r="ES133" s="222"/>
      <c r="ET133" s="222"/>
      <c r="EU133" s="222"/>
      <c r="EV133" s="222"/>
      <c r="EW133" s="222"/>
      <c r="EX133" s="222"/>
      <c r="EY133" s="222"/>
      <c r="EZ133" s="222"/>
      <c r="FA133" s="222"/>
      <c r="FB133" s="222"/>
      <c r="FC133" s="222"/>
      <c r="FD133" s="222"/>
      <c r="FE133" s="222"/>
      <c r="FF133" s="222"/>
      <c r="FG133" s="222"/>
      <c r="FH133" s="222"/>
      <c r="FI133" s="222"/>
      <c r="FJ133" s="222"/>
      <c r="FK133" s="222"/>
      <c r="FL133" s="222"/>
      <c r="FM133" s="222"/>
      <c r="FN133" s="222"/>
      <c r="FO133" s="222"/>
      <c r="FP133" s="222"/>
      <c r="FQ133" s="222"/>
      <c r="FR133" s="222"/>
      <c r="FS133" s="222"/>
      <c r="FT133" s="222"/>
      <c r="FU133" s="222"/>
      <c r="FV133" s="222"/>
      <c r="FW133" s="222"/>
      <c r="FX133" s="222"/>
      <c r="FY133" s="222"/>
      <c r="FZ133" s="222"/>
      <c r="GA133" s="222"/>
      <c r="GB133" s="222"/>
      <c r="GC133" s="222"/>
      <c r="GD133" s="222"/>
      <c r="GE133" s="222"/>
      <c r="GF133" s="222"/>
      <c r="GG133" s="222"/>
      <c r="GH133" s="222"/>
      <c r="GI133" s="222"/>
      <c r="GJ133" s="222"/>
      <c r="GK133" s="222"/>
      <c r="GL133" s="222"/>
      <c r="GM133" s="222"/>
      <c r="GN133" s="222"/>
      <c r="GO133" s="222"/>
      <c r="GP133" s="222"/>
      <c r="GQ133" s="222"/>
      <c r="GR133" s="222"/>
      <c r="GS133" s="222"/>
      <c r="GT133" s="222"/>
      <c r="GU133" s="222"/>
      <c r="GV133" s="222"/>
      <c r="GW133" s="222"/>
      <c r="GX133" s="222"/>
      <c r="GY133" s="222"/>
      <c r="GZ133" s="222"/>
      <c r="HA133" s="222"/>
      <c r="HB133" s="222"/>
      <c r="HC133" s="222"/>
      <c r="HD133" s="222"/>
      <c r="HE133" s="222"/>
      <c r="HF133" s="222"/>
      <c r="HG133" s="222"/>
      <c r="HH133" s="222"/>
      <c r="HI133" s="222"/>
      <c r="HJ133" s="222"/>
      <c r="HK133" s="222"/>
      <c r="HL133" s="222"/>
      <c r="HM133" s="222"/>
      <c r="HN133" s="222"/>
      <c r="HO133" s="222"/>
      <c r="HP133" s="222"/>
      <c r="HQ133" s="222"/>
      <c r="HR133" s="222"/>
      <c r="HS133" s="222"/>
      <c r="HT133" s="222"/>
      <c r="HU133" s="222"/>
      <c r="HV133" s="222"/>
      <c r="HW133" s="222"/>
      <c r="HX133" s="222"/>
      <c r="HY133" s="222"/>
      <c r="HZ133" s="222"/>
      <c r="IA133" s="222"/>
      <c r="IB133" s="222"/>
      <c r="IC133" s="222"/>
      <c r="ID133" s="222"/>
      <c r="IE133" s="222"/>
      <c r="IF133" s="222"/>
      <c r="IG133" s="222"/>
      <c r="IH133" s="222"/>
      <c r="II133" s="222"/>
      <c r="IJ133" s="222"/>
      <c r="IK133" s="222"/>
      <c r="IL133" s="222"/>
      <c r="IM133" s="222"/>
      <c r="IN133" s="222"/>
      <c r="IO133" s="222"/>
      <c r="IP133" s="222"/>
      <c r="IQ133" s="222"/>
    </row>
    <row r="134" spans="1:251" s="212" customFormat="1" ht="49.5" customHeight="1">
      <c r="A134" s="655"/>
      <c r="B134" s="239" t="s">
        <v>280</v>
      </c>
      <c r="C134" s="214">
        <f>SUM(E134:O134)</f>
        <v>0</v>
      </c>
      <c r="D134" s="225">
        <v>121307</v>
      </c>
      <c r="E134" s="230"/>
      <c r="F134" s="230"/>
      <c r="G134" s="230"/>
      <c r="H134" s="235"/>
      <c r="I134" s="230"/>
      <c r="J134" s="230"/>
      <c r="K134" s="230"/>
      <c r="L134" s="230"/>
      <c r="M134" s="230"/>
      <c r="N134" s="230"/>
      <c r="O134" s="230"/>
      <c r="P134" s="232">
        <f>$D$134*E134</f>
        <v>0</v>
      </c>
      <c r="Q134" s="232">
        <f aca="true" t="shared" si="16" ref="Q134:V134">$D$134*F134</f>
        <v>0</v>
      </c>
      <c r="R134" s="232">
        <f t="shared" si="16"/>
        <v>0</v>
      </c>
      <c r="S134" s="232">
        <f t="shared" si="16"/>
        <v>0</v>
      </c>
      <c r="T134" s="232">
        <f t="shared" si="16"/>
        <v>0</v>
      </c>
      <c r="U134" s="232">
        <f t="shared" si="16"/>
        <v>0</v>
      </c>
      <c r="V134" s="232">
        <f t="shared" si="16"/>
        <v>0</v>
      </c>
      <c r="W134" s="232"/>
      <c r="X134" s="232"/>
      <c r="Y134" s="232"/>
      <c r="Z134" s="233"/>
      <c r="AA134" s="220">
        <f t="shared" si="1"/>
        <v>0</v>
      </c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  <c r="BJ134" s="222"/>
      <c r="BK134" s="222"/>
      <c r="BL134" s="222"/>
      <c r="BM134" s="222"/>
      <c r="BN134" s="222"/>
      <c r="BO134" s="222"/>
      <c r="BP134" s="222"/>
      <c r="BQ134" s="222"/>
      <c r="BR134" s="222"/>
      <c r="BS134" s="222"/>
      <c r="BT134" s="222"/>
      <c r="BU134" s="222"/>
      <c r="BV134" s="222"/>
      <c r="BW134" s="222"/>
      <c r="BX134" s="222"/>
      <c r="BY134" s="222"/>
      <c r="BZ134" s="222"/>
      <c r="CA134" s="222"/>
      <c r="CB134" s="222"/>
      <c r="CC134" s="222"/>
      <c r="CD134" s="222"/>
      <c r="CE134" s="222"/>
      <c r="CF134" s="222"/>
      <c r="CG134" s="222"/>
      <c r="CH134" s="222"/>
      <c r="CI134" s="222"/>
      <c r="CJ134" s="222"/>
      <c r="CK134" s="222"/>
      <c r="CL134" s="222"/>
      <c r="CM134" s="222"/>
      <c r="CN134" s="222"/>
      <c r="CO134" s="222"/>
      <c r="CP134" s="222"/>
      <c r="CQ134" s="222"/>
      <c r="CR134" s="222"/>
      <c r="CS134" s="222"/>
      <c r="CT134" s="222"/>
      <c r="CU134" s="222"/>
      <c r="CV134" s="222"/>
      <c r="CW134" s="222"/>
      <c r="CX134" s="222"/>
      <c r="CY134" s="222"/>
      <c r="CZ134" s="222"/>
      <c r="DA134" s="222"/>
      <c r="DB134" s="222"/>
      <c r="DC134" s="222"/>
      <c r="DD134" s="222"/>
      <c r="DE134" s="222"/>
      <c r="DF134" s="222"/>
      <c r="DG134" s="222"/>
      <c r="DH134" s="222"/>
      <c r="DI134" s="222"/>
      <c r="DJ134" s="222"/>
      <c r="DK134" s="222"/>
      <c r="DL134" s="222"/>
      <c r="DM134" s="222"/>
      <c r="DN134" s="222"/>
      <c r="DO134" s="222"/>
      <c r="DP134" s="222"/>
      <c r="DQ134" s="222"/>
      <c r="DR134" s="222"/>
      <c r="DS134" s="222"/>
      <c r="DT134" s="222"/>
      <c r="DU134" s="222"/>
      <c r="DV134" s="222"/>
      <c r="DW134" s="222"/>
      <c r="DX134" s="222"/>
      <c r="DY134" s="222"/>
      <c r="DZ134" s="222"/>
      <c r="EA134" s="222"/>
      <c r="EB134" s="222"/>
      <c r="EC134" s="222"/>
      <c r="ED134" s="222"/>
      <c r="EE134" s="222"/>
      <c r="EF134" s="222"/>
      <c r="EG134" s="222"/>
      <c r="EH134" s="222"/>
      <c r="EI134" s="222"/>
      <c r="EJ134" s="222"/>
      <c r="EK134" s="222"/>
      <c r="EL134" s="222"/>
      <c r="EM134" s="222"/>
      <c r="EN134" s="222"/>
      <c r="EO134" s="222"/>
      <c r="EP134" s="222"/>
      <c r="EQ134" s="222"/>
      <c r="ER134" s="222"/>
      <c r="ES134" s="222"/>
      <c r="ET134" s="222"/>
      <c r="EU134" s="222"/>
      <c r="EV134" s="222"/>
      <c r="EW134" s="222"/>
      <c r="EX134" s="222"/>
      <c r="EY134" s="222"/>
      <c r="EZ134" s="222"/>
      <c r="FA134" s="222"/>
      <c r="FB134" s="222"/>
      <c r="FC134" s="222"/>
      <c r="FD134" s="222"/>
      <c r="FE134" s="222"/>
      <c r="FF134" s="222"/>
      <c r="FG134" s="222"/>
      <c r="FH134" s="222"/>
      <c r="FI134" s="222"/>
      <c r="FJ134" s="222"/>
      <c r="FK134" s="222"/>
      <c r="FL134" s="222"/>
      <c r="FM134" s="222"/>
      <c r="FN134" s="222"/>
      <c r="FO134" s="222"/>
      <c r="FP134" s="222"/>
      <c r="FQ134" s="222"/>
      <c r="FR134" s="222"/>
      <c r="FS134" s="222"/>
      <c r="FT134" s="222"/>
      <c r="FU134" s="222"/>
      <c r="FV134" s="222"/>
      <c r="FW134" s="222"/>
      <c r="FX134" s="222"/>
      <c r="FY134" s="222"/>
      <c r="FZ134" s="222"/>
      <c r="GA134" s="222"/>
      <c r="GB134" s="222"/>
      <c r="GC134" s="222"/>
      <c r="GD134" s="222"/>
      <c r="GE134" s="222"/>
      <c r="GF134" s="222"/>
      <c r="GG134" s="222"/>
      <c r="GH134" s="222"/>
      <c r="GI134" s="222"/>
      <c r="GJ134" s="222"/>
      <c r="GK134" s="222"/>
      <c r="GL134" s="222"/>
      <c r="GM134" s="222"/>
      <c r="GN134" s="222"/>
      <c r="GO134" s="222"/>
      <c r="GP134" s="222"/>
      <c r="GQ134" s="222"/>
      <c r="GR134" s="222"/>
      <c r="GS134" s="222"/>
      <c r="GT134" s="222"/>
      <c r="GU134" s="222"/>
      <c r="GV134" s="222"/>
      <c r="GW134" s="222"/>
      <c r="GX134" s="222"/>
      <c r="GY134" s="222"/>
      <c r="GZ134" s="222"/>
      <c r="HA134" s="222"/>
      <c r="HB134" s="222"/>
      <c r="HC134" s="222"/>
      <c r="HD134" s="222"/>
      <c r="HE134" s="222"/>
      <c r="HF134" s="222"/>
      <c r="HG134" s="222"/>
      <c r="HH134" s="222"/>
      <c r="HI134" s="222"/>
      <c r="HJ134" s="222"/>
      <c r="HK134" s="222"/>
      <c r="HL134" s="222"/>
      <c r="HM134" s="222"/>
      <c r="HN134" s="222"/>
      <c r="HO134" s="222"/>
      <c r="HP134" s="222"/>
      <c r="HQ134" s="222"/>
      <c r="HR134" s="222"/>
      <c r="HS134" s="222"/>
      <c r="HT134" s="222"/>
      <c r="HU134" s="222"/>
      <c r="HV134" s="222"/>
      <c r="HW134" s="222"/>
      <c r="HX134" s="222"/>
      <c r="HY134" s="222"/>
      <c r="HZ134" s="222"/>
      <c r="IA134" s="222"/>
      <c r="IB134" s="222"/>
      <c r="IC134" s="222"/>
      <c r="ID134" s="222"/>
      <c r="IE134" s="222"/>
      <c r="IF134" s="222"/>
      <c r="IG134" s="222"/>
      <c r="IH134" s="222"/>
      <c r="II134" s="222"/>
      <c r="IJ134" s="222"/>
      <c r="IK134" s="222"/>
      <c r="IL134" s="222"/>
      <c r="IM134" s="222"/>
      <c r="IN134" s="222"/>
      <c r="IO134" s="222"/>
      <c r="IP134" s="222"/>
      <c r="IQ134" s="222"/>
    </row>
    <row r="135" spans="1:251" s="212" customFormat="1" ht="24.75" customHeight="1">
      <c r="A135" s="223">
        <v>4</v>
      </c>
      <c r="B135" s="224" t="s">
        <v>226</v>
      </c>
      <c r="C135" s="214">
        <f>SUM(C136:C159)</f>
        <v>248</v>
      </c>
      <c r="D135" s="225"/>
      <c r="E135" s="226">
        <f aca="true" t="shared" si="17" ref="E135:N135">SUM(E136:E159)</f>
        <v>20</v>
      </c>
      <c r="F135" s="226">
        <f t="shared" si="17"/>
        <v>26</v>
      </c>
      <c r="G135" s="226">
        <f t="shared" si="17"/>
        <v>7</v>
      </c>
      <c r="H135" s="226">
        <f t="shared" si="17"/>
        <v>14</v>
      </c>
      <c r="I135" s="235">
        <f t="shared" si="17"/>
        <v>64</v>
      </c>
      <c r="J135" s="235">
        <f t="shared" si="17"/>
        <v>39</v>
      </c>
      <c r="K135" s="235">
        <f t="shared" si="17"/>
        <v>24</v>
      </c>
      <c r="L135" s="235">
        <f t="shared" si="17"/>
        <v>33</v>
      </c>
      <c r="M135" s="235">
        <f t="shared" si="17"/>
        <v>15</v>
      </c>
      <c r="N135" s="235">
        <f t="shared" si="17"/>
        <v>6</v>
      </c>
      <c r="O135" s="226"/>
      <c r="P135" s="218">
        <f>SUM(P136:P159)</f>
        <v>4517420</v>
      </c>
      <c r="Q135" s="218">
        <f>SUM(Q136:Q159)</f>
        <v>5872646</v>
      </c>
      <c r="R135" s="218">
        <v>1</v>
      </c>
      <c r="S135" s="236">
        <f>SUM(S136:S159)</f>
        <v>7946610</v>
      </c>
      <c r="T135" s="236">
        <f>SUM(T136:T159)</f>
        <v>14455744</v>
      </c>
      <c r="U135" s="218">
        <f>SUM(U136:U159)</f>
        <v>8808969</v>
      </c>
      <c r="V135" s="218">
        <f>SUM(V136:V159)</f>
        <v>5420904</v>
      </c>
      <c r="W135" s="218">
        <f>SUM(W136:W159)</f>
        <v>7618449</v>
      </c>
      <c r="X135" s="218">
        <f>SUM(X137)</f>
        <v>8514225</v>
      </c>
      <c r="Y135" s="218">
        <f>SUM(Y136:Y159)</f>
        <v>3405690</v>
      </c>
      <c r="Z135" s="219">
        <f>SUM(Z136:Z159)</f>
        <v>0</v>
      </c>
      <c r="AA135" s="220">
        <f t="shared" si="1"/>
        <v>66560658</v>
      </c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8"/>
      <c r="CI135" s="228"/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8"/>
      <c r="CU135" s="228"/>
      <c r="CV135" s="228"/>
      <c r="CW135" s="228"/>
      <c r="CX135" s="228"/>
      <c r="CY135" s="228"/>
      <c r="CZ135" s="228"/>
      <c r="DA135" s="228"/>
      <c r="DB135" s="228"/>
      <c r="DC135" s="228"/>
      <c r="DD135" s="228"/>
      <c r="DE135" s="228"/>
      <c r="DF135" s="228"/>
      <c r="DG135" s="228"/>
      <c r="DH135" s="228"/>
      <c r="DI135" s="228"/>
      <c r="DJ135" s="228"/>
      <c r="DK135" s="228"/>
      <c r="DL135" s="228"/>
      <c r="DM135" s="228"/>
      <c r="DN135" s="228"/>
      <c r="DO135" s="228"/>
      <c r="DP135" s="228"/>
      <c r="DQ135" s="228"/>
      <c r="DR135" s="228"/>
      <c r="DS135" s="228"/>
      <c r="DT135" s="228"/>
      <c r="DU135" s="228"/>
      <c r="DV135" s="228"/>
      <c r="DW135" s="228"/>
      <c r="DX135" s="228"/>
      <c r="DY135" s="228"/>
      <c r="DZ135" s="228"/>
      <c r="EA135" s="228"/>
      <c r="EB135" s="228"/>
      <c r="EC135" s="228"/>
      <c r="ED135" s="228"/>
      <c r="EE135" s="228"/>
      <c r="EF135" s="228"/>
      <c r="EG135" s="228"/>
      <c r="EH135" s="228"/>
      <c r="EI135" s="228"/>
      <c r="EJ135" s="228"/>
      <c r="EK135" s="228"/>
      <c r="EL135" s="228"/>
      <c r="EM135" s="228"/>
      <c r="EN135" s="228"/>
      <c r="EO135" s="228"/>
      <c r="EP135" s="228"/>
      <c r="EQ135" s="228"/>
      <c r="ER135" s="228"/>
      <c r="ES135" s="228"/>
      <c r="ET135" s="228"/>
      <c r="EU135" s="228"/>
      <c r="EV135" s="228"/>
      <c r="EW135" s="228"/>
      <c r="EX135" s="228"/>
      <c r="EY135" s="228"/>
      <c r="EZ135" s="228"/>
      <c r="FA135" s="228"/>
      <c r="FB135" s="228"/>
      <c r="FC135" s="228"/>
      <c r="FD135" s="228"/>
      <c r="FE135" s="228"/>
      <c r="FF135" s="228"/>
      <c r="FG135" s="228"/>
      <c r="FH135" s="228"/>
      <c r="FI135" s="228"/>
      <c r="FJ135" s="228"/>
      <c r="FK135" s="228"/>
      <c r="FL135" s="228"/>
      <c r="FM135" s="228"/>
      <c r="FN135" s="228"/>
      <c r="FO135" s="228"/>
      <c r="FP135" s="228"/>
      <c r="FQ135" s="228"/>
      <c r="FR135" s="228"/>
      <c r="FS135" s="228"/>
      <c r="FT135" s="228"/>
      <c r="FU135" s="228"/>
      <c r="FV135" s="228"/>
      <c r="FW135" s="228"/>
      <c r="FX135" s="228"/>
      <c r="FY135" s="228"/>
      <c r="FZ135" s="228"/>
      <c r="GA135" s="228"/>
      <c r="GB135" s="228"/>
      <c r="GC135" s="228"/>
      <c r="GD135" s="228"/>
      <c r="GE135" s="228"/>
      <c r="GF135" s="228"/>
      <c r="GG135" s="228"/>
      <c r="GH135" s="228"/>
      <c r="GI135" s="228"/>
      <c r="GJ135" s="228"/>
      <c r="GK135" s="228"/>
      <c r="GL135" s="228"/>
      <c r="GM135" s="228"/>
      <c r="GN135" s="228"/>
      <c r="GO135" s="228"/>
      <c r="GP135" s="228"/>
      <c r="GQ135" s="228"/>
      <c r="GR135" s="228"/>
      <c r="GS135" s="228"/>
      <c r="GT135" s="228"/>
      <c r="GU135" s="228"/>
      <c r="GV135" s="228"/>
      <c r="GW135" s="228"/>
      <c r="GX135" s="228"/>
      <c r="GY135" s="228"/>
      <c r="GZ135" s="228"/>
      <c r="HA135" s="228"/>
      <c r="HB135" s="228"/>
      <c r="HC135" s="228"/>
      <c r="HD135" s="228"/>
      <c r="HE135" s="228"/>
      <c r="HF135" s="228"/>
      <c r="HG135" s="228"/>
      <c r="HH135" s="228"/>
      <c r="HI135" s="228"/>
      <c r="HJ135" s="228"/>
      <c r="HK135" s="228"/>
      <c r="HL135" s="228"/>
      <c r="HM135" s="228"/>
      <c r="HN135" s="228"/>
      <c r="HO135" s="228"/>
      <c r="HP135" s="228"/>
      <c r="HQ135" s="228"/>
      <c r="HR135" s="228"/>
      <c r="HS135" s="228"/>
      <c r="HT135" s="228"/>
      <c r="HU135" s="228"/>
      <c r="HV135" s="228"/>
      <c r="HW135" s="228"/>
      <c r="HX135" s="228"/>
      <c r="HY135" s="228"/>
      <c r="HZ135" s="228"/>
      <c r="IA135" s="228"/>
      <c r="IB135" s="228"/>
      <c r="IC135" s="228"/>
      <c r="ID135" s="228"/>
      <c r="IE135" s="228"/>
      <c r="IF135" s="228"/>
      <c r="IG135" s="228"/>
      <c r="IH135" s="228"/>
      <c r="II135" s="228"/>
      <c r="IJ135" s="228"/>
      <c r="IK135" s="228"/>
      <c r="IL135" s="228"/>
      <c r="IM135" s="228"/>
      <c r="IN135" s="228"/>
      <c r="IO135" s="228"/>
      <c r="IP135" s="228"/>
      <c r="IQ135" s="228"/>
    </row>
    <row r="136" spans="1:251" s="212" customFormat="1" ht="54" customHeight="1">
      <c r="A136" s="653"/>
      <c r="B136" s="229" t="s">
        <v>281</v>
      </c>
      <c r="C136" s="214">
        <f>SUM(E136:O136)</f>
        <v>205</v>
      </c>
      <c r="D136" s="225">
        <v>225871</v>
      </c>
      <c r="E136" s="230">
        <v>20</v>
      </c>
      <c r="F136" s="230">
        <v>26</v>
      </c>
      <c r="G136" s="230"/>
      <c r="H136" s="231"/>
      <c r="I136" s="230">
        <v>64</v>
      </c>
      <c r="J136" s="230">
        <v>39</v>
      </c>
      <c r="K136" s="230">
        <v>24</v>
      </c>
      <c r="L136" s="230">
        <v>32</v>
      </c>
      <c r="M136" s="230"/>
      <c r="N136" s="230"/>
      <c r="O136" s="230"/>
      <c r="P136" s="232">
        <f>$D$136*E136</f>
        <v>4517420</v>
      </c>
      <c r="Q136" s="232">
        <f aca="true" t="shared" si="18" ref="Q136:Z136">$D$136*F136</f>
        <v>5872646</v>
      </c>
      <c r="R136" s="232">
        <f t="shared" si="18"/>
        <v>0</v>
      </c>
      <c r="S136" s="232">
        <f t="shared" si="18"/>
        <v>0</v>
      </c>
      <c r="T136" s="232">
        <f t="shared" si="18"/>
        <v>14455744</v>
      </c>
      <c r="U136" s="232">
        <f t="shared" si="18"/>
        <v>8808969</v>
      </c>
      <c r="V136" s="232">
        <f t="shared" si="18"/>
        <v>5420904</v>
      </c>
      <c r="W136" s="232">
        <f t="shared" si="18"/>
        <v>7227872</v>
      </c>
      <c r="X136" s="232">
        <f t="shared" si="18"/>
        <v>0</v>
      </c>
      <c r="Y136" s="232">
        <f t="shared" si="18"/>
        <v>0</v>
      </c>
      <c r="Z136" s="233">
        <f t="shared" si="18"/>
        <v>0</v>
      </c>
      <c r="AA136" s="220">
        <f t="shared" si="1"/>
        <v>46303555</v>
      </c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  <c r="BP136" s="222"/>
      <c r="BQ136" s="222"/>
      <c r="BR136" s="222"/>
      <c r="BS136" s="222"/>
      <c r="BT136" s="222"/>
      <c r="BU136" s="222"/>
      <c r="BV136" s="222"/>
      <c r="BW136" s="222"/>
      <c r="BX136" s="222"/>
      <c r="BY136" s="222"/>
      <c r="BZ136" s="222"/>
      <c r="CA136" s="222"/>
      <c r="CB136" s="222"/>
      <c r="CC136" s="222"/>
      <c r="CD136" s="222"/>
      <c r="CE136" s="222"/>
      <c r="CF136" s="222"/>
      <c r="CG136" s="222"/>
      <c r="CH136" s="222"/>
      <c r="CI136" s="222"/>
      <c r="CJ136" s="222"/>
      <c r="CK136" s="222"/>
      <c r="CL136" s="222"/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  <c r="CW136" s="222"/>
      <c r="CX136" s="222"/>
      <c r="CY136" s="222"/>
      <c r="CZ136" s="222"/>
      <c r="DA136" s="222"/>
      <c r="DB136" s="222"/>
      <c r="DC136" s="222"/>
      <c r="DD136" s="222"/>
      <c r="DE136" s="222"/>
      <c r="DF136" s="222"/>
      <c r="DG136" s="222"/>
      <c r="DH136" s="222"/>
      <c r="DI136" s="222"/>
      <c r="DJ136" s="222"/>
      <c r="DK136" s="222"/>
      <c r="DL136" s="222"/>
      <c r="DM136" s="222"/>
      <c r="DN136" s="222"/>
      <c r="DO136" s="222"/>
      <c r="DP136" s="222"/>
      <c r="DQ136" s="222"/>
      <c r="DR136" s="222"/>
      <c r="DS136" s="222"/>
      <c r="DT136" s="222"/>
      <c r="DU136" s="222"/>
      <c r="DV136" s="222"/>
      <c r="DW136" s="222"/>
      <c r="DX136" s="222"/>
      <c r="DY136" s="222"/>
      <c r="DZ136" s="222"/>
      <c r="EA136" s="222"/>
      <c r="EB136" s="222"/>
      <c r="EC136" s="222"/>
      <c r="ED136" s="222"/>
      <c r="EE136" s="222"/>
      <c r="EF136" s="222"/>
      <c r="EG136" s="222"/>
      <c r="EH136" s="222"/>
      <c r="EI136" s="222"/>
      <c r="EJ136" s="222"/>
      <c r="EK136" s="222"/>
      <c r="EL136" s="222"/>
      <c r="EM136" s="222"/>
      <c r="EN136" s="222"/>
      <c r="EO136" s="222"/>
      <c r="EP136" s="222"/>
      <c r="EQ136" s="222"/>
      <c r="ER136" s="222"/>
      <c r="ES136" s="222"/>
      <c r="ET136" s="222"/>
      <c r="EU136" s="222"/>
      <c r="EV136" s="222"/>
      <c r="EW136" s="222"/>
      <c r="EX136" s="222"/>
      <c r="EY136" s="222"/>
      <c r="EZ136" s="222"/>
      <c r="FA136" s="222"/>
      <c r="FB136" s="222"/>
      <c r="FC136" s="222"/>
      <c r="FD136" s="222"/>
      <c r="FE136" s="222"/>
      <c r="FF136" s="222"/>
      <c r="FG136" s="222"/>
      <c r="FH136" s="222"/>
      <c r="FI136" s="222"/>
      <c r="FJ136" s="222"/>
      <c r="FK136" s="222"/>
      <c r="FL136" s="222"/>
      <c r="FM136" s="222"/>
      <c r="FN136" s="222"/>
      <c r="FO136" s="222"/>
      <c r="FP136" s="222"/>
      <c r="FQ136" s="222"/>
      <c r="FR136" s="222"/>
      <c r="FS136" s="222"/>
      <c r="FT136" s="222"/>
      <c r="FU136" s="222"/>
      <c r="FV136" s="222"/>
      <c r="FW136" s="222"/>
      <c r="FX136" s="222"/>
      <c r="FY136" s="222"/>
      <c r="FZ136" s="222"/>
      <c r="GA136" s="222"/>
      <c r="GB136" s="222"/>
      <c r="GC136" s="222"/>
      <c r="GD136" s="222"/>
      <c r="GE136" s="222"/>
      <c r="GF136" s="222"/>
      <c r="GG136" s="222"/>
      <c r="GH136" s="222"/>
      <c r="GI136" s="222"/>
      <c r="GJ136" s="222"/>
      <c r="GK136" s="222"/>
      <c r="GL136" s="222"/>
      <c r="GM136" s="222"/>
      <c r="GN136" s="222"/>
      <c r="GO136" s="222"/>
      <c r="GP136" s="222"/>
      <c r="GQ136" s="222"/>
      <c r="GR136" s="222"/>
      <c r="GS136" s="222"/>
      <c r="GT136" s="222"/>
      <c r="GU136" s="222"/>
      <c r="GV136" s="222"/>
      <c r="GW136" s="222"/>
      <c r="GX136" s="222"/>
      <c r="GY136" s="222"/>
      <c r="GZ136" s="222"/>
      <c r="HA136" s="222"/>
      <c r="HB136" s="222"/>
      <c r="HC136" s="222"/>
      <c r="HD136" s="222"/>
      <c r="HE136" s="222"/>
      <c r="HF136" s="222"/>
      <c r="HG136" s="222"/>
      <c r="HH136" s="222"/>
      <c r="HI136" s="222"/>
      <c r="HJ136" s="222"/>
      <c r="HK136" s="222"/>
      <c r="HL136" s="222"/>
      <c r="HM136" s="222"/>
      <c r="HN136" s="222"/>
      <c r="HO136" s="222"/>
      <c r="HP136" s="222"/>
      <c r="HQ136" s="222"/>
      <c r="HR136" s="222"/>
      <c r="HS136" s="222"/>
      <c r="HT136" s="222"/>
      <c r="HU136" s="222"/>
      <c r="HV136" s="222"/>
      <c r="HW136" s="222"/>
      <c r="HX136" s="222"/>
      <c r="HY136" s="222"/>
      <c r="HZ136" s="222"/>
      <c r="IA136" s="222"/>
      <c r="IB136" s="222"/>
      <c r="IC136" s="222"/>
      <c r="ID136" s="222"/>
      <c r="IE136" s="222"/>
      <c r="IF136" s="222"/>
      <c r="IG136" s="222"/>
      <c r="IH136" s="222"/>
      <c r="II136" s="222"/>
      <c r="IJ136" s="222"/>
      <c r="IK136" s="222"/>
      <c r="IL136" s="222"/>
      <c r="IM136" s="222"/>
      <c r="IN136" s="222"/>
      <c r="IO136" s="222"/>
      <c r="IP136" s="222"/>
      <c r="IQ136" s="222"/>
    </row>
    <row r="137" spans="1:251" s="212" customFormat="1" ht="34.5" customHeight="1">
      <c r="A137" s="654"/>
      <c r="B137" s="229" t="s">
        <v>310</v>
      </c>
      <c r="C137" s="214">
        <f>SUM(E137:O137)</f>
        <v>42</v>
      </c>
      <c r="D137" s="225">
        <v>567615</v>
      </c>
      <c r="E137" s="230">
        <v>0</v>
      </c>
      <c r="F137" s="230">
        <v>0</v>
      </c>
      <c r="G137" s="230">
        <v>7</v>
      </c>
      <c r="H137" s="231">
        <v>14</v>
      </c>
      <c r="I137" s="230"/>
      <c r="J137" s="230"/>
      <c r="K137" s="230"/>
      <c r="L137" s="230"/>
      <c r="M137" s="230">
        <v>15</v>
      </c>
      <c r="N137" s="230">
        <v>6</v>
      </c>
      <c r="O137" s="230"/>
      <c r="P137" s="232">
        <f>$D$137*E137</f>
        <v>0</v>
      </c>
      <c r="Q137" s="232">
        <f aca="true" t="shared" si="19" ref="Q137:Z137">$D$137*F137</f>
        <v>0</v>
      </c>
      <c r="R137" s="232">
        <f>$D$137*G137</f>
        <v>3973305</v>
      </c>
      <c r="S137" s="232">
        <f t="shared" si="19"/>
        <v>7946610</v>
      </c>
      <c r="T137" s="232">
        <f t="shared" si="19"/>
        <v>0</v>
      </c>
      <c r="U137" s="232">
        <f t="shared" si="19"/>
        <v>0</v>
      </c>
      <c r="V137" s="232">
        <f t="shared" si="19"/>
        <v>0</v>
      </c>
      <c r="W137" s="232">
        <f t="shared" si="19"/>
        <v>0</v>
      </c>
      <c r="X137" s="232">
        <f>$D$137*M137</f>
        <v>8514225</v>
      </c>
      <c r="Y137" s="232">
        <f>$D$137*N137</f>
        <v>3405690</v>
      </c>
      <c r="Z137" s="233">
        <f t="shared" si="19"/>
        <v>0</v>
      </c>
      <c r="AA137" s="220">
        <f t="shared" si="1"/>
        <v>23839830</v>
      </c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  <c r="CC137" s="222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  <c r="CW137" s="222"/>
      <c r="CX137" s="222"/>
      <c r="CY137" s="222"/>
      <c r="CZ137" s="222"/>
      <c r="DA137" s="222"/>
      <c r="DB137" s="222"/>
      <c r="DC137" s="222"/>
      <c r="DD137" s="222"/>
      <c r="DE137" s="222"/>
      <c r="DF137" s="222"/>
      <c r="DG137" s="222"/>
      <c r="DH137" s="222"/>
      <c r="DI137" s="222"/>
      <c r="DJ137" s="222"/>
      <c r="DK137" s="222"/>
      <c r="DL137" s="222"/>
      <c r="DM137" s="222"/>
      <c r="DN137" s="222"/>
      <c r="DO137" s="222"/>
      <c r="DP137" s="222"/>
      <c r="DQ137" s="222"/>
      <c r="DR137" s="222"/>
      <c r="DS137" s="222"/>
      <c r="DT137" s="222"/>
      <c r="DU137" s="222"/>
      <c r="DV137" s="222"/>
      <c r="DW137" s="222"/>
      <c r="DX137" s="222"/>
      <c r="DY137" s="222"/>
      <c r="DZ137" s="222"/>
      <c r="EA137" s="222"/>
      <c r="EB137" s="222"/>
      <c r="EC137" s="222"/>
      <c r="ED137" s="222"/>
      <c r="EE137" s="222"/>
      <c r="EF137" s="222"/>
      <c r="EG137" s="222"/>
      <c r="EH137" s="222"/>
      <c r="EI137" s="222"/>
      <c r="EJ137" s="222"/>
      <c r="EK137" s="222"/>
      <c r="EL137" s="222"/>
      <c r="EM137" s="222"/>
      <c r="EN137" s="222"/>
      <c r="EO137" s="222"/>
      <c r="EP137" s="222"/>
      <c r="EQ137" s="222"/>
      <c r="ER137" s="222"/>
      <c r="ES137" s="222"/>
      <c r="ET137" s="222"/>
      <c r="EU137" s="222"/>
      <c r="EV137" s="222"/>
      <c r="EW137" s="222"/>
      <c r="EX137" s="222"/>
      <c r="EY137" s="222"/>
      <c r="EZ137" s="222"/>
      <c r="FA137" s="222"/>
      <c r="FB137" s="222"/>
      <c r="FC137" s="222"/>
      <c r="FD137" s="222"/>
      <c r="FE137" s="222"/>
      <c r="FF137" s="222"/>
      <c r="FG137" s="222"/>
      <c r="FH137" s="222"/>
      <c r="FI137" s="222"/>
      <c r="FJ137" s="222"/>
      <c r="FK137" s="222"/>
      <c r="FL137" s="222"/>
      <c r="FM137" s="222"/>
      <c r="FN137" s="222"/>
      <c r="FO137" s="222"/>
      <c r="FP137" s="222"/>
      <c r="FQ137" s="222"/>
      <c r="FR137" s="222"/>
      <c r="FS137" s="222"/>
      <c r="FT137" s="222"/>
      <c r="FU137" s="222"/>
      <c r="FV137" s="222"/>
      <c r="FW137" s="222"/>
      <c r="FX137" s="222"/>
      <c r="FY137" s="222"/>
      <c r="FZ137" s="222"/>
      <c r="GA137" s="222"/>
      <c r="GB137" s="222"/>
      <c r="GC137" s="222"/>
      <c r="GD137" s="222"/>
      <c r="GE137" s="222"/>
      <c r="GF137" s="222"/>
      <c r="GG137" s="222"/>
      <c r="GH137" s="222"/>
      <c r="GI137" s="222"/>
      <c r="GJ137" s="222"/>
      <c r="GK137" s="222"/>
      <c r="GL137" s="222"/>
      <c r="GM137" s="222"/>
      <c r="GN137" s="222"/>
      <c r="GO137" s="222"/>
      <c r="GP137" s="222"/>
      <c r="GQ137" s="222"/>
      <c r="GR137" s="222"/>
      <c r="GS137" s="222"/>
      <c r="GT137" s="222"/>
      <c r="GU137" s="222"/>
      <c r="GV137" s="222"/>
      <c r="GW137" s="222"/>
      <c r="GX137" s="222"/>
      <c r="GY137" s="222"/>
      <c r="GZ137" s="222"/>
      <c r="HA137" s="222"/>
      <c r="HB137" s="222"/>
      <c r="HC137" s="222"/>
      <c r="HD137" s="222"/>
      <c r="HE137" s="222"/>
      <c r="HF137" s="222"/>
      <c r="HG137" s="222"/>
      <c r="HH137" s="222"/>
      <c r="HI137" s="222"/>
      <c r="HJ137" s="222"/>
      <c r="HK137" s="222"/>
      <c r="HL137" s="222"/>
      <c r="HM137" s="222"/>
      <c r="HN137" s="222"/>
      <c r="HO137" s="222"/>
      <c r="HP137" s="222"/>
      <c r="HQ137" s="222"/>
      <c r="HR137" s="222"/>
      <c r="HS137" s="222"/>
      <c r="HT137" s="222"/>
      <c r="HU137" s="222"/>
      <c r="HV137" s="222"/>
      <c r="HW137" s="222"/>
      <c r="HX137" s="222"/>
      <c r="HY137" s="222"/>
      <c r="HZ137" s="222"/>
      <c r="IA137" s="222"/>
      <c r="IB137" s="222"/>
      <c r="IC137" s="222"/>
      <c r="ID137" s="222"/>
      <c r="IE137" s="222"/>
      <c r="IF137" s="222"/>
      <c r="IG137" s="222"/>
      <c r="IH137" s="222"/>
      <c r="II137" s="222"/>
      <c r="IJ137" s="222"/>
      <c r="IK137" s="222"/>
      <c r="IL137" s="222"/>
      <c r="IM137" s="222"/>
      <c r="IN137" s="222"/>
      <c r="IO137" s="222"/>
      <c r="IP137" s="222"/>
      <c r="IQ137" s="222"/>
    </row>
    <row r="138" spans="1:251" s="212" customFormat="1" ht="22.5" customHeight="1">
      <c r="A138" s="654"/>
      <c r="B138" s="234" t="s">
        <v>282</v>
      </c>
      <c r="C138" s="214"/>
      <c r="D138" s="225"/>
      <c r="E138" s="230"/>
      <c r="F138" s="230"/>
      <c r="G138" s="230"/>
      <c r="H138" s="235"/>
      <c r="I138" s="230"/>
      <c r="J138" s="230"/>
      <c r="K138" s="230"/>
      <c r="L138" s="230"/>
      <c r="M138" s="230"/>
      <c r="N138" s="230"/>
      <c r="O138" s="230"/>
      <c r="P138" s="232"/>
      <c r="Q138" s="232"/>
      <c r="R138" s="232"/>
      <c r="S138" s="236"/>
      <c r="T138" s="232"/>
      <c r="U138" s="232"/>
      <c r="V138" s="232"/>
      <c r="W138" s="232"/>
      <c r="X138" s="232"/>
      <c r="Y138" s="232"/>
      <c r="Z138" s="233"/>
      <c r="AA138" s="220">
        <f t="shared" si="1"/>
        <v>0</v>
      </c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  <c r="CC138" s="222"/>
      <c r="CD138" s="222"/>
      <c r="CE138" s="222"/>
      <c r="CF138" s="222"/>
      <c r="CG138" s="222"/>
      <c r="CH138" s="222"/>
      <c r="CI138" s="222"/>
      <c r="CJ138" s="222"/>
      <c r="CK138" s="222"/>
      <c r="CL138" s="222"/>
      <c r="CM138" s="222"/>
      <c r="CN138" s="222"/>
      <c r="CO138" s="222"/>
      <c r="CP138" s="222"/>
      <c r="CQ138" s="222"/>
      <c r="CR138" s="222"/>
      <c r="CS138" s="222"/>
      <c r="CT138" s="222"/>
      <c r="CU138" s="222"/>
      <c r="CV138" s="222"/>
      <c r="CW138" s="222"/>
      <c r="CX138" s="222"/>
      <c r="CY138" s="222"/>
      <c r="CZ138" s="222"/>
      <c r="DA138" s="222"/>
      <c r="DB138" s="222"/>
      <c r="DC138" s="222"/>
      <c r="DD138" s="222"/>
      <c r="DE138" s="222"/>
      <c r="DF138" s="222"/>
      <c r="DG138" s="222"/>
      <c r="DH138" s="222"/>
      <c r="DI138" s="222"/>
      <c r="DJ138" s="222"/>
      <c r="DK138" s="222"/>
      <c r="DL138" s="222"/>
      <c r="DM138" s="222"/>
      <c r="DN138" s="222"/>
      <c r="DO138" s="222"/>
      <c r="DP138" s="222"/>
      <c r="DQ138" s="222"/>
      <c r="DR138" s="222"/>
      <c r="DS138" s="222"/>
      <c r="DT138" s="222"/>
      <c r="DU138" s="222"/>
      <c r="DV138" s="222"/>
      <c r="DW138" s="222"/>
      <c r="DX138" s="222"/>
      <c r="DY138" s="222"/>
      <c r="DZ138" s="222"/>
      <c r="EA138" s="222"/>
      <c r="EB138" s="222"/>
      <c r="EC138" s="222"/>
      <c r="ED138" s="222"/>
      <c r="EE138" s="222"/>
      <c r="EF138" s="222"/>
      <c r="EG138" s="222"/>
      <c r="EH138" s="222"/>
      <c r="EI138" s="222"/>
      <c r="EJ138" s="222"/>
      <c r="EK138" s="222"/>
      <c r="EL138" s="222"/>
      <c r="EM138" s="222"/>
      <c r="EN138" s="222"/>
      <c r="EO138" s="222"/>
      <c r="EP138" s="222"/>
      <c r="EQ138" s="222"/>
      <c r="ER138" s="222"/>
      <c r="ES138" s="222"/>
      <c r="ET138" s="222"/>
      <c r="EU138" s="222"/>
      <c r="EV138" s="222"/>
      <c r="EW138" s="222"/>
      <c r="EX138" s="222"/>
      <c r="EY138" s="222"/>
      <c r="EZ138" s="222"/>
      <c r="FA138" s="222"/>
      <c r="FB138" s="222"/>
      <c r="FC138" s="222"/>
      <c r="FD138" s="222"/>
      <c r="FE138" s="222"/>
      <c r="FF138" s="222"/>
      <c r="FG138" s="222"/>
      <c r="FH138" s="222"/>
      <c r="FI138" s="222"/>
      <c r="FJ138" s="222"/>
      <c r="FK138" s="222"/>
      <c r="FL138" s="222"/>
      <c r="FM138" s="222"/>
      <c r="FN138" s="222"/>
      <c r="FO138" s="222"/>
      <c r="FP138" s="222"/>
      <c r="FQ138" s="222"/>
      <c r="FR138" s="222"/>
      <c r="FS138" s="222"/>
      <c r="FT138" s="222"/>
      <c r="FU138" s="222"/>
      <c r="FV138" s="222"/>
      <c r="FW138" s="222"/>
      <c r="FX138" s="222"/>
      <c r="FY138" s="222"/>
      <c r="FZ138" s="222"/>
      <c r="GA138" s="222"/>
      <c r="GB138" s="222"/>
      <c r="GC138" s="222"/>
      <c r="GD138" s="222"/>
      <c r="GE138" s="222"/>
      <c r="GF138" s="222"/>
      <c r="GG138" s="222"/>
      <c r="GH138" s="222"/>
      <c r="GI138" s="222"/>
      <c r="GJ138" s="222"/>
      <c r="GK138" s="222"/>
      <c r="GL138" s="222"/>
      <c r="GM138" s="222"/>
      <c r="GN138" s="222"/>
      <c r="GO138" s="222"/>
      <c r="GP138" s="222"/>
      <c r="GQ138" s="222"/>
      <c r="GR138" s="222"/>
      <c r="GS138" s="222"/>
      <c r="GT138" s="222"/>
      <c r="GU138" s="222"/>
      <c r="GV138" s="222"/>
      <c r="GW138" s="222"/>
      <c r="GX138" s="222"/>
      <c r="GY138" s="222"/>
      <c r="GZ138" s="222"/>
      <c r="HA138" s="222"/>
      <c r="HB138" s="222"/>
      <c r="HC138" s="222"/>
      <c r="HD138" s="222"/>
      <c r="HE138" s="222"/>
      <c r="HF138" s="222"/>
      <c r="HG138" s="222"/>
      <c r="HH138" s="222"/>
      <c r="HI138" s="222"/>
      <c r="HJ138" s="222"/>
      <c r="HK138" s="222"/>
      <c r="HL138" s="222"/>
      <c r="HM138" s="222"/>
      <c r="HN138" s="222"/>
      <c r="HO138" s="222"/>
      <c r="HP138" s="222"/>
      <c r="HQ138" s="222"/>
      <c r="HR138" s="222"/>
      <c r="HS138" s="222"/>
      <c r="HT138" s="222"/>
      <c r="HU138" s="222"/>
      <c r="HV138" s="222"/>
      <c r="HW138" s="222"/>
      <c r="HX138" s="222"/>
      <c r="HY138" s="222"/>
      <c r="HZ138" s="222"/>
      <c r="IA138" s="222"/>
      <c r="IB138" s="222"/>
      <c r="IC138" s="222"/>
      <c r="ID138" s="222"/>
      <c r="IE138" s="222"/>
      <c r="IF138" s="222"/>
      <c r="IG138" s="222"/>
      <c r="IH138" s="222"/>
      <c r="II138" s="222"/>
      <c r="IJ138" s="222"/>
      <c r="IK138" s="222"/>
      <c r="IL138" s="222"/>
      <c r="IM138" s="222"/>
      <c r="IN138" s="222"/>
      <c r="IO138" s="222"/>
      <c r="IP138" s="222"/>
      <c r="IQ138" s="222"/>
    </row>
    <row r="139" spans="1:251" s="212" customFormat="1" ht="51" customHeight="1">
      <c r="A139" s="654"/>
      <c r="B139" s="237" t="s">
        <v>349</v>
      </c>
      <c r="C139" s="214">
        <f>SUM(E139:O139)</f>
        <v>0</v>
      </c>
      <c r="D139" s="359">
        <v>533769</v>
      </c>
      <c r="E139" s="230"/>
      <c r="F139" s="230"/>
      <c r="G139" s="230"/>
      <c r="H139" s="235"/>
      <c r="I139" s="230"/>
      <c r="J139" s="230"/>
      <c r="K139" s="230"/>
      <c r="L139" s="230"/>
      <c r="M139" s="230"/>
      <c r="N139" s="230"/>
      <c r="O139" s="230"/>
      <c r="P139" s="232"/>
      <c r="Q139" s="232"/>
      <c r="R139" s="232"/>
      <c r="S139" s="236"/>
      <c r="T139" s="232"/>
      <c r="U139" s="232"/>
      <c r="V139" s="232"/>
      <c r="W139" s="232"/>
      <c r="X139" s="232"/>
      <c r="Y139" s="232"/>
      <c r="Z139" s="233"/>
      <c r="AA139" s="220">
        <f>SUM(P139:Z139)</f>
        <v>0</v>
      </c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  <c r="BZ139" s="222"/>
      <c r="CA139" s="222"/>
      <c r="CB139" s="222"/>
      <c r="CC139" s="222"/>
      <c r="CD139" s="222"/>
      <c r="CE139" s="222"/>
      <c r="CF139" s="222"/>
      <c r="CG139" s="222"/>
      <c r="CH139" s="222"/>
      <c r="CI139" s="222"/>
      <c r="CJ139" s="222"/>
      <c r="CK139" s="222"/>
      <c r="CL139" s="222"/>
      <c r="CM139" s="222"/>
      <c r="CN139" s="222"/>
      <c r="CO139" s="222"/>
      <c r="CP139" s="222"/>
      <c r="CQ139" s="222"/>
      <c r="CR139" s="222"/>
      <c r="CS139" s="222"/>
      <c r="CT139" s="222"/>
      <c r="CU139" s="222"/>
      <c r="CV139" s="222"/>
      <c r="CW139" s="222"/>
      <c r="CX139" s="222"/>
      <c r="CY139" s="222"/>
      <c r="CZ139" s="222"/>
      <c r="DA139" s="222"/>
      <c r="DB139" s="222"/>
      <c r="DC139" s="222"/>
      <c r="DD139" s="222"/>
      <c r="DE139" s="222"/>
      <c r="DF139" s="222"/>
      <c r="DG139" s="222"/>
      <c r="DH139" s="222"/>
      <c r="DI139" s="222"/>
      <c r="DJ139" s="222"/>
      <c r="DK139" s="222"/>
      <c r="DL139" s="222"/>
      <c r="DM139" s="222"/>
      <c r="DN139" s="222"/>
      <c r="DO139" s="222"/>
      <c r="DP139" s="222"/>
      <c r="DQ139" s="222"/>
      <c r="DR139" s="222"/>
      <c r="DS139" s="222"/>
      <c r="DT139" s="222"/>
      <c r="DU139" s="222"/>
      <c r="DV139" s="222"/>
      <c r="DW139" s="222"/>
      <c r="DX139" s="222"/>
      <c r="DY139" s="222"/>
      <c r="DZ139" s="222"/>
      <c r="EA139" s="222"/>
      <c r="EB139" s="222"/>
      <c r="EC139" s="222"/>
      <c r="ED139" s="222"/>
      <c r="EE139" s="222"/>
      <c r="EF139" s="222"/>
      <c r="EG139" s="222"/>
      <c r="EH139" s="222"/>
      <c r="EI139" s="222"/>
      <c r="EJ139" s="222"/>
      <c r="EK139" s="222"/>
      <c r="EL139" s="222"/>
      <c r="EM139" s="222"/>
      <c r="EN139" s="222"/>
      <c r="EO139" s="222"/>
      <c r="EP139" s="222"/>
      <c r="EQ139" s="222"/>
      <c r="ER139" s="222"/>
      <c r="ES139" s="222"/>
      <c r="ET139" s="222"/>
      <c r="EU139" s="222"/>
      <c r="EV139" s="222"/>
      <c r="EW139" s="222"/>
      <c r="EX139" s="222"/>
      <c r="EY139" s="222"/>
      <c r="EZ139" s="222"/>
      <c r="FA139" s="222"/>
      <c r="FB139" s="222"/>
      <c r="FC139" s="222"/>
      <c r="FD139" s="222"/>
      <c r="FE139" s="222"/>
      <c r="FF139" s="222"/>
      <c r="FG139" s="222"/>
      <c r="FH139" s="222"/>
      <c r="FI139" s="222"/>
      <c r="FJ139" s="222"/>
      <c r="FK139" s="222"/>
      <c r="FL139" s="222"/>
      <c r="FM139" s="222"/>
      <c r="FN139" s="222"/>
      <c r="FO139" s="222"/>
      <c r="FP139" s="222"/>
      <c r="FQ139" s="222"/>
      <c r="FR139" s="222"/>
      <c r="FS139" s="222"/>
      <c r="FT139" s="222"/>
      <c r="FU139" s="222"/>
      <c r="FV139" s="222"/>
      <c r="FW139" s="222"/>
      <c r="FX139" s="222"/>
      <c r="FY139" s="222"/>
      <c r="FZ139" s="222"/>
      <c r="GA139" s="222"/>
      <c r="GB139" s="222"/>
      <c r="GC139" s="222"/>
      <c r="GD139" s="222"/>
      <c r="GE139" s="222"/>
      <c r="GF139" s="222"/>
      <c r="GG139" s="222"/>
      <c r="GH139" s="222"/>
      <c r="GI139" s="222"/>
      <c r="GJ139" s="222"/>
      <c r="GK139" s="222"/>
      <c r="GL139" s="222"/>
      <c r="GM139" s="222"/>
      <c r="GN139" s="222"/>
      <c r="GO139" s="222"/>
      <c r="GP139" s="222"/>
      <c r="GQ139" s="222"/>
      <c r="GR139" s="222"/>
      <c r="GS139" s="222"/>
      <c r="GT139" s="222"/>
      <c r="GU139" s="222"/>
      <c r="GV139" s="222"/>
      <c r="GW139" s="222"/>
      <c r="GX139" s="222"/>
      <c r="GY139" s="222"/>
      <c r="GZ139" s="222"/>
      <c r="HA139" s="222"/>
      <c r="HB139" s="222"/>
      <c r="HC139" s="222"/>
      <c r="HD139" s="222"/>
      <c r="HE139" s="222"/>
      <c r="HF139" s="222"/>
      <c r="HG139" s="222"/>
      <c r="HH139" s="222"/>
      <c r="HI139" s="222"/>
      <c r="HJ139" s="222"/>
      <c r="HK139" s="222"/>
      <c r="HL139" s="222"/>
      <c r="HM139" s="222"/>
      <c r="HN139" s="222"/>
      <c r="HO139" s="222"/>
      <c r="HP139" s="222"/>
      <c r="HQ139" s="222"/>
      <c r="HR139" s="222"/>
      <c r="HS139" s="222"/>
      <c r="HT139" s="222"/>
      <c r="HU139" s="222"/>
      <c r="HV139" s="222"/>
      <c r="HW139" s="222"/>
      <c r="HX139" s="222"/>
      <c r="HY139" s="222"/>
      <c r="HZ139" s="222"/>
      <c r="IA139" s="222"/>
      <c r="IB139" s="222"/>
      <c r="IC139" s="222"/>
      <c r="ID139" s="222"/>
      <c r="IE139" s="222"/>
      <c r="IF139" s="222"/>
      <c r="IG139" s="222"/>
      <c r="IH139" s="222"/>
      <c r="II139" s="222"/>
      <c r="IJ139" s="222"/>
      <c r="IK139" s="222"/>
      <c r="IL139" s="222"/>
      <c r="IM139" s="222"/>
      <c r="IN139" s="222"/>
      <c r="IO139" s="222"/>
      <c r="IP139" s="222"/>
      <c r="IQ139" s="222"/>
    </row>
    <row r="140" spans="1:251" s="212" customFormat="1" ht="24.75" customHeight="1">
      <c r="A140" s="654"/>
      <c r="B140" s="234" t="s">
        <v>283</v>
      </c>
      <c r="C140" s="214"/>
      <c r="D140" s="225"/>
      <c r="E140" s="230"/>
      <c r="F140" s="230"/>
      <c r="G140" s="230"/>
      <c r="H140" s="235"/>
      <c r="I140" s="230"/>
      <c r="J140" s="230"/>
      <c r="K140" s="230"/>
      <c r="L140" s="230"/>
      <c r="M140" s="230"/>
      <c r="N140" s="230"/>
      <c r="O140" s="230"/>
      <c r="P140" s="232"/>
      <c r="Q140" s="232"/>
      <c r="R140" s="232"/>
      <c r="S140" s="236"/>
      <c r="T140" s="232"/>
      <c r="U140" s="232"/>
      <c r="V140" s="232"/>
      <c r="W140" s="232"/>
      <c r="X140" s="232"/>
      <c r="Y140" s="232"/>
      <c r="Z140" s="233"/>
      <c r="AA140" s="220">
        <f aca="true" t="shared" si="20" ref="AA140:AA160">SUM(P140:Z140)</f>
        <v>0</v>
      </c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2"/>
      <c r="CO140" s="222"/>
      <c r="CP140" s="222"/>
      <c r="CQ140" s="222"/>
      <c r="CR140" s="222"/>
      <c r="CS140" s="222"/>
      <c r="CT140" s="222"/>
      <c r="CU140" s="222"/>
      <c r="CV140" s="222"/>
      <c r="CW140" s="222"/>
      <c r="CX140" s="222"/>
      <c r="CY140" s="222"/>
      <c r="CZ140" s="222"/>
      <c r="DA140" s="222"/>
      <c r="DB140" s="222"/>
      <c r="DC140" s="222"/>
      <c r="DD140" s="222"/>
      <c r="DE140" s="222"/>
      <c r="DF140" s="222"/>
      <c r="DG140" s="222"/>
      <c r="DH140" s="222"/>
      <c r="DI140" s="222"/>
      <c r="DJ140" s="222"/>
      <c r="DK140" s="222"/>
      <c r="DL140" s="222"/>
      <c r="DM140" s="222"/>
      <c r="DN140" s="222"/>
      <c r="DO140" s="222"/>
      <c r="DP140" s="222"/>
      <c r="DQ140" s="222"/>
      <c r="DR140" s="222"/>
      <c r="DS140" s="222"/>
      <c r="DT140" s="222"/>
      <c r="DU140" s="222"/>
      <c r="DV140" s="222"/>
      <c r="DW140" s="222"/>
      <c r="DX140" s="222"/>
      <c r="DY140" s="222"/>
      <c r="DZ140" s="222"/>
      <c r="EA140" s="222"/>
      <c r="EB140" s="222"/>
      <c r="EC140" s="222"/>
      <c r="ED140" s="222"/>
      <c r="EE140" s="222"/>
      <c r="EF140" s="222"/>
      <c r="EG140" s="222"/>
      <c r="EH140" s="222"/>
      <c r="EI140" s="222"/>
      <c r="EJ140" s="222"/>
      <c r="EK140" s="222"/>
      <c r="EL140" s="222"/>
      <c r="EM140" s="222"/>
      <c r="EN140" s="222"/>
      <c r="EO140" s="222"/>
      <c r="EP140" s="222"/>
      <c r="EQ140" s="222"/>
      <c r="ER140" s="222"/>
      <c r="ES140" s="222"/>
      <c r="ET140" s="222"/>
      <c r="EU140" s="222"/>
      <c r="EV140" s="222"/>
      <c r="EW140" s="222"/>
      <c r="EX140" s="222"/>
      <c r="EY140" s="222"/>
      <c r="EZ140" s="222"/>
      <c r="FA140" s="222"/>
      <c r="FB140" s="222"/>
      <c r="FC140" s="222"/>
      <c r="FD140" s="222"/>
      <c r="FE140" s="222"/>
      <c r="FF140" s="222"/>
      <c r="FG140" s="222"/>
      <c r="FH140" s="222"/>
      <c r="FI140" s="222"/>
      <c r="FJ140" s="222"/>
      <c r="FK140" s="222"/>
      <c r="FL140" s="222"/>
      <c r="FM140" s="222"/>
      <c r="FN140" s="222"/>
      <c r="FO140" s="222"/>
      <c r="FP140" s="222"/>
      <c r="FQ140" s="222"/>
      <c r="FR140" s="222"/>
      <c r="FS140" s="222"/>
      <c r="FT140" s="222"/>
      <c r="FU140" s="222"/>
      <c r="FV140" s="222"/>
      <c r="FW140" s="222"/>
      <c r="FX140" s="222"/>
      <c r="FY140" s="222"/>
      <c r="FZ140" s="222"/>
      <c r="GA140" s="222"/>
      <c r="GB140" s="222"/>
      <c r="GC140" s="222"/>
      <c r="GD140" s="222"/>
      <c r="GE140" s="222"/>
      <c r="GF140" s="222"/>
      <c r="GG140" s="222"/>
      <c r="GH140" s="222"/>
      <c r="GI140" s="222"/>
      <c r="GJ140" s="222"/>
      <c r="GK140" s="222"/>
      <c r="GL140" s="222"/>
      <c r="GM140" s="222"/>
      <c r="GN140" s="222"/>
      <c r="GO140" s="222"/>
      <c r="GP140" s="222"/>
      <c r="GQ140" s="222"/>
      <c r="GR140" s="222"/>
      <c r="GS140" s="222"/>
      <c r="GT140" s="222"/>
      <c r="GU140" s="222"/>
      <c r="GV140" s="222"/>
      <c r="GW140" s="222"/>
      <c r="GX140" s="222"/>
      <c r="GY140" s="222"/>
      <c r="GZ140" s="222"/>
      <c r="HA140" s="222"/>
      <c r="HB140" s="222"/>
      <c r="HC140" s="222"/>
      <c r="HD140" s="222"/>
      <c r="HE140" s="222"/>
      <c r="HF140" s="222"/>
      <c r="HG140" s="222"/>
      <c r="HH140" s="222"/>
      <c r="HI140" s="222"/>
      <c r="HJ140" s="222"/>
      <c r="HK140" s="222"/>
      <c r="HL140" s="222"/>
      <c r="HM140" s="222"/>
      <c r="HN140" s="222"/>
      <c r="HO140" s="222"/>
      <c r="HP140" s="222"/>
      <c r="HQ140" s="222"/>
      <c r="HR140" s="222"/>
      <c r="HS140" s="222"/>
      <c r="HT140" s="222"/>
      <c r="HU140" s="222"/>
      <c r="HV140" s="222"/>
      <c r="HW140" s="222"/>
      <c r="HX140" s="222"/>
      <c r="HY140" s="222"/>
      <c r="HZ140" s="222"/>
      <c r="IA140" s="222"/>
      <c r="IB140" s="222"/>
      <c r="IC140" s="222"/>
      <c r="ID140" s="222"/>
      <c r="IE140" s="222"/>
      <c r="IF140" s="222"/>
      <c r="IG140" s="222"/>
      <c r="IH140" s="222"/>
      <c r="II140" s="222"/>
      <c r="IJ140" s="222"/>
      <c r="IK140" s="222"/>
      <c r="IL140" s="222"/>
      <c r="IM140" s="222"/>
      <c r="IN140" s="222"/>
      <c r="IO140" s="222"/>
      <c r="IP140" s="222"/>
      <c r="IQ140" s="222"/>
    </row>
    <row r="141" spans="1:251" s="212" customFormat="1" ht="24.75" customHeight="1">
      <c r="A141" s="654"/>
      <c r="B141" s="234" t="s">
        <v>284</v>
      </c>
      <c r="C141" s="214"/>
      <c r="D141" s="225"/>
      <c r="E141" s="230"/>
      <c r="F141" s="230"/>
      <c r="G141" s="230"/>
      <c r="H141" s="235"/>
      <c r="I141" s="230"/>
      <c r="J141" s="230"/>
      <c r="K141" s="230"/>
      <c r="L141" s="230"/>
      <c r="M141" s="230"/>
      <c r="N141" s="230"/>
      <c r="O141" s="230"/>
      <c r="P141" s="232"/>
      <c r="Q141" s="232"/>
      <c r="R141" s="232"/>
      <c r="S141" s="236"/>
      <c r="T141" s="232"/>
      <c r="U141" s="232"/>
      <c r="V141" s="232"/>
      <c r="W141" s="232"/>
      <c r="X141" s="232"/>
      <c r="Y141" s="232"/>
      <c r="Z141" s="233"/>
      <c r="AA141" s="220">
        <f t="shared" si="20"/>
        <v>0</v>
      </c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2"/>
      <c r="DF141" s="222"/>
      <c r="DG141" s="222"/>
      <c r="DH141" s="222"/>
      <c r="DI141" s="222"/>
      <c r="DJ141" s="222"/>
      <c r="DK141" s="222"/>
      <c r="DL141" s="222"/>
      <c r="DM141" s="222"/>
      <c r="DN141" s="222"/>
      <c r="DO141" s="222"/>
      <c r="DP141" s="222"/>
      <c r="DQ141" s="222"/>
      <c r="DR141" s="222"/>
      <c r="DS141" s="222"/>
      <c r="DT141" s="222"/>
      <c r="DU141" s="222"/>
      <c r="DV141" s="222"/>
      <c r="DW141" s="222"/>
      <c r="DX141" s="222"/>
      <c r="DY141" s="222"/>
      <c r="DZ141" s="222"/>
      <c r="EA141" s="222"/>
      <c r="EB141" s="222"/>
      <c r="EC141" s="222"/>
      <c r="ED141" s="222"/>
      <c r="EE141" s="222"/>
      <c r="EF141" s="222"/>
      <c r="EG141" s="222"/>
      <c r="EH141" s="222"/>
      <c r="EI141" s="222"/>
      <c r="EJ141" s="222"/>
      <c r="EK141" s="222"/>
      <c r="EL141" s="222"/>
      <c r="EM141" s="222"/>
      <c r="EN141" s="222"/>
      <c r="EO141" s="222"/>
      <c r="EP141" s="222"/>
      <c r="EQ141" s="222"/>
      <c r="ER141" s="222"/>
      <c r="ES141" s="222"/>
      <c r="ET141" s="222"/>
      <c r="EU141" s="222"/>
      <c r="EV141" s="222"/>
      <c r="EW141" s="222"/>
      <c r="EX141" s="222"/>
      <c r="EY141" s="222"/>
      <c r="EZ141" s="222"/>
      <c r="FA141" s="222"/>
      <c r="FB141" s="222"/>
      <c r="FC141" s="222"/>
      <c r="FD141" s="222"/>
      <c r="FE141" s="222"/>
      <c r="FF141" s="222"/>
      <c r="FG141" s="222"/>
      <c r="FH141" s="222"/>
      <c r="FI141" s="222"/>
      <c r="FJ141" s="222"/>
      <c r="FK141" s="222"/>
      <c r="FL141" s="222"/>
      <c r="FM141" s="222"/>
      <c r="FN141" s="222"/>
      <c r="FO141" s="222"/>
      <c r="FP141" s="222"/>
      <c r="FQ141" s="222"/>
      <c r="FR141" s="222"/>
      <c r="FS141" s="222"/>
      <c r="FT141" s="222"/>
      <c r="FU141" s="222"/>
      <c r="FV141" s="222"/>
      <c r="FW141" s="222"/>
      <c r="FX141" s="222"/>
      <c r="FY141" s="222"/>
      <c r="FZ141" s="222"/>
      <c r="GA141" s="222"/>
      <c r="GB141" s="222"/>
      <c r="GC141" s="222"/>
      <c r="GD141" s="222"/>
      <c r="GE141" s="222"/>
      <c r="GF141" s="222"/>
      <c r="GG141" s="222"/>
      <c r="GH141" s="222"/>
      <c r="GI141" s="222"/>
      <c r="GJ141" s="222"/>
      <c r="GK141" s="222"/>
      <c r="GL141" s="222"/>
      <c r="GM141" s="222"/>
      <c r="GN141" s="222"/>
      <c r="GO141" s="222"/>
      <c r="GP141" s="222"/>
      <c r="GQ141" s="222"/>
      <c r="GR141" s="222"/>
      <c r="GS141" s="222"/>
      <c r="GT141" s="222"/>
      <c r="GU141" s="222"/>
      <c r="GV141" s="222"/>
      <c r="GW141" s="222"/>
      <c r="GX141" s="222"/>
      <c r="GY141" s="222"/>
      <c r="GZ141" s="222"/>
      <c r="HA141" s="222"/>
      <c r="HB141" s="222"/>
      <c r="HC141" s="222"/>
      <c r="HD141" s="222"/>
      <c r="HE141" s="222"/>
      <c r="HF141" s="222"/>
      <c r="HG141" s="222"/>
      <c r="HH141" s="222"/>
      <c r="HI141" s="222"/>
      <c r="HJ141" s="222"/>
      <c r="HK141" s="222"/>
      <c r="HL141" s="222"/>
      <c r="HM141" s="222"/>
      <c r="HN141" s="222"/>
      <c r="HO141" s="222"/>
      <c r="HP141" s="222"/>
      <c r="HQ141" s="222"/>
      <c r="HR141" s="222"/>
      <c r="HS141" s="222"/>
      <c r="HT141" s="222"/>
      <c r="HU141" s="222"/>
      <c r="HV141" s="222"/>
      <c r="HW141" s="222"/>
      <c r="HX141" s="222"/>
      <c r="HY141" s="222"/>
      <c r="HZ141" s="222"/>
      <c r="IA141" s="222"/>
      <c r="IB141" s="222"/>
      <c r="IC141" s="222"/>
      <c r="ID141" s="222"/>
      <c r="IE141" s="222"/>
      <c r="IF141" s="222"/>
      <c r="IG141" s="222"/>
      <c r="IH141" s="222"/>
      <c r="II141" s="222"/>
      <c r="IJ141" s="222"/>
      <c r="IK141" s="222"/>
      <c r="IL141" s="222"/>
      <c r="IM141" s="222"/>
      <c r="IN141" s="222"/>
      <c r="IO141" s="222"/>
      <c r="IP141" s="222"/>
      <c r="IQ141" s="222"/>
    </row>
    <row r="142" spans="1:251" s="212" customFormat="1" ht="24.75" customHeight="1">
      <c r="A142" s="654"/>
      <c r="B142" s="234" t="s">
        <v>285</v>
      </c>
      <c r="C142" s="214"/>
      <c r="D142" s="225"/>
      <c r="E142" s="230"/>
      <c r="F142" s="230"/>
      <c r="G142" s="230"/>
      <c r="H142" s="235"/>
      <c r="I142" s="230"/>
      <c r="J142" s="230"/>
      <c r="K142" s="230"/>
      <c r="L142" s="230"/>
      <c r="M142" s="230"/>
      <c r="N142" s="230"/>
      <c r="O142" s="230"/>
      <c r="P142" s="232"/>
      <c r="Q142" s="232"/>
      <c r="R142" s="232"/>
      <c r="S142" s="236"/>
      <c r="T142" s="232"/>
      <c r="U142" s="232"/>
      <c r="V142" s="232"/>
      <c r="W142" s="232"/>
      <c r="X142" s="232"/>
      <c r="Y142" s="232"/>
      <c r="Z142" s="233"/>
      <c r="AA142" s="220">
        <f t="shared" si="20"/>
        <v>0</v>
      </c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2"/>
      <c r="DF142" s="222"/>
      <c r="DG142" s="222"/>
      <c r="DH142" s="222"/>
      <c r="DI142" s="222"/>
      <c r="DJ142" s="222"/>
      <c r="DK142" s="222"/>
      <c r="DL142" s="222"/>
      <c r="DM142" s="222"/>
      <c r="DN142" s="222"/>
      <c r="DO142" s="222"/>
      <c r="DP142" s="222"/>
      <c r="DQ142" s="222"/>
      <c r="DR142" s="222"/>
      <c r="DS142" s="222"/>
      <c r="DT142" s="222"/>
      <c r="DU142" s="222"/>
      <c r="DV142" s="222"/>
      <c r="DW142" s="222"/>
      <c r="DX142" s="222"/>
      <c r="DY142" s="222"/>
      <c r="DZ142" s="222"/>
      <c r="EA142" s="222"/>
      <c r="EB142" s="222"/>
      <c r="EC142" s="222"/>
      <c r="ED142" s="222"/>
      <c r="EE142" s="222"/>
      <c r="EF142" s="222"/>
      <c r="EG142" s="222"/>
      <c r="EH142" s="222"/>
      <c r="EI142" s="222"/>
      <c r="EJ142" s="222"/>
      <c r="EK142" s="222"/>
      <c r="EL142" s="222"/>
      <c r="EM142" s="222"/>
      <c r="EN142" s="222"/>
      <c r="EO142" s="222"/>
      <c r="EP142" s="222"/>
      <c r="EQ142" s="222"/>
      <c r="ER142" s="222"/>
      <c r="ES142" s="222"/>
      <c r="ET142" s="222"/>
      <c r="EU142" s="222"/>
      <c r="EV142" s="222"/>
      <c r="EW142" s="222"/>
      <c r="EX142" s="222"/>
      <c r="EY142" s="222"/>
      <c r="EZ142" s="222"/>
      <c r="FA142" s="222"/>
      <c r="FB142" s="222"/>
      <c r="FC142" s="222"/>
      <c r="FD142" s="222"/>
      <c r="FE142" s="222"/>
      <c r="FF142" s="222"/>
      <c r="FG142" s="222"/>
      <c r="FH142" s="222"/>
      <c r="FI142" s="222"/>
      <c r="FJ142" s="222"/>
      <c r="FK142" s="222"/>
      <c r="FL142" s="222"/>
      <c r="FM142" s="222"/>
      <c r="FN142" s="222"/>
      <c r="FO142" s="222"/>
      <c r="FP142" s="222"/>
      <c r="FQ142" s="222"/>
      <c r="FR142" s="222"/>
      <c r="FS142" s="222"/>
      <c r="FT142" s="222"/>
      <c r="FU142" s="222"/>
      <c r="FV142" s="222"/>
      <c r="FW142" s="222"/>
      <c r="FX142" s="222"/>
      <c r="FY142" s="222"/>
      <c r="FZ142" s="222"/>
      <c r="GA142" s="222"/>
      <c r="GB142" s="222"/>
      <c r="GC142" s="222"/>
      <c r="GD142" s="222"/>
      <c r="GE142" s="222"/>
      <c r="GF142" s="222"/>
      <c r="GG142" s="222"/>
      <c r="GH142" s="222"/>
      <c r="GI142" s="222"/>
      <c r="GJ142" s="222"/>
      <c r="GK142" s="222"/>
      <c r="GL142" s="222"/>
      <c r="GM142" s="222"/>
      <c r="GN142" s="222"/>
      <c r="GO142" s="222"/>
      <c r="GP142" s="222"/>
      <c r="GQ142" s="222"/>
      <c r="GR142" s="222"/>
      <c r="GS142" s="222"/>
      <c r="GT142" s="222"/>
      <c r="GU142" s="222"/>
      <c r="GV142" s="222"/>
      <c r="GW142" s="222"/>
      <c r="GX142" s="222"/>
      <c r="GY142" s="222"/>
      <c r="GZ142" s="222"/>
      <c r="HA142" s="222"/>
      <c r="HB142" s="222"/>
      <c r="HC142" s="222"/>
      <c r="HD142" s="222"/>
      <c r="HE142" s="222"/>
      <c r="HF142" s="222"/>
      <c r="HG142" s="222"/>
      <c r="HH142" s="222"/>
      <c r="HI142" s="222"/>
      <c r="HJ142" s="222"/>
      <c r="HK142" s="222"/>
      <c r="HL142" s="222"/>
      <c r="HM142" s="222"/>
      <c r="HN142" s="222"/>
      <c r="HO142" s="222"/>
      <c r="HP142" s="222"/>
      <c r="HQ142" s="222"/>
      <c r="HR142" s="222"/>
      <c r="HS142" s="222"/>
      <c r="HT142" s="222"/>
      <c r="HU142" s="222"/>
      <c r="HV142" s="222"/>
      <c r="HW142" s="222"/>
      <c r="HX142" s="222"/>
      <c r="HY142" s="222"/>
      <c r="HZ142" s="222"/>
      <c r="IA142" s="222"/>
      <c r="IB142" s="222"/>
      <c r="IC142" s="222"/>
      <c r="ID142" s="222"/>
      <c r="IE142" s="222"/>
      <c r="IF142" s="222"/>
      <c r="IG142" s="222"/>
      <c r="IH142" s="222"/>
      <c r="II142" s="222"/>
      <c r="IJ142" s="222"/>
      <c r="IK142" s="222"/>
      <c r="IL142" s="222"/>
      <c r="IM142" s="222"/>
      <c r="IN142" s="222"/>
      <c r="IO142" s="222"/>
      <c r="IP142" s="222"/>
      <c r="IQ142" s="222"/>
    </row>
    <row r="143" spans="1:251" s="212" customFormat="1" ht="24.75" customHeight="1">
      <c r="A143" s="654"/>
      <c r="B143" s="234" t="s">
        <v>286</v>
      </c>
      <c r="C143" s="214"/>
      <c r="D143" s="225"/>
      <c r="E143" s="230"/>
      <c r="F143" s="230"/>
      <c r="G143" s="230"/>
      <c r="H143" s="235"/>
      <c r="I143" s="230"/>
      <c r="J143" s="230"/>
      <c r="K143" s="230"/>
      <c r="L143" s="230"/>
      <c r="M143" s="230"/>
      <c r="N143" s="230"/>
      <c r="O143" s="230"/>
      <c r="P143" s="232"/>
      <c r="Q143" s="232"/>
      <c r="R143" s="232"/>
      <c r="S143" s="236"/>
      <c r="T143" s="232"/>
      <c r="U143" s="232"/>
      <c r="V143" s="232"/>
      <c r="W143" s="232"/>
      <c r="X143" s="232"/>
      <c r="Y143" s="232"/>
      <c r="Z143" s="233"/>
      <c r="AA143" s="220">
        <f t="shared" si="20"/>
        <v>0</v>
      </c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2"/>
      <c r="DF143" s="222"/>
      <c r="DG143" s="222"/>
      <c r="DH143" s="222"/>
      <c r="DI143" s="222"/>
      <c r="DJ143" s="222"/>
      <c r="DK143" s="222"/>
      <c r="DL143" s="222"/>
      <c r="DM143" s="222"/>
      <c r="DN143" s="222"/>
      <c r="DO143" s="222"/>
      <c r="DP143" s="222"/>
      <c r="DQ143" s="222"/>
      <c r="DR143" s="222"/>
      <c r="DS143" s="222"/>
      <c r="DT143" s="222"/>
      <c r="DU143" s="222"/>
      <c r="DV143" s="222"/>
      <c r="DW143" s="222"/>
      <c r="DX143" s="222"/>
      <c r="DY143" s="222"/>
      <c r="DZ143" s="222"/>
      <c r="EA143" s="222"/>
      <c r="EB143" s="222"/>
      <c r="EC143" s="222"/>
      <c r="ED143" s="222"/>
      <c r="EE143" s="222"/>
      <c r="EF143" s="222"/>
      <c r="EG143" s="222"/>
      <c r="EH143" s="222"/>
      <c r="EI143" s="222"/>
      <c r="EJ143" s="222"/>
      <c r="EK143" s="222"/>
      <c r="EL143" s="222"/>
      <c r="EM143" s="222"/>
      <c r="EN143" s="222"/>
      <c r="EO143" s="222"/>
      <c r="EP143" s="222"/>
      <c r="EQ143" s="222"/>
      <c r="ER143" s="222"/>
      <c r="ES143" s="222"/>
      <c r="ET143" s="222"/>
      <c r="EU143" s="222"/>
      <c r="EV143" s="222"/>
      <c r="EW143" s="222"/>
      <c r="EX143" s="222"/>
      <c r="EY143" s="222"/>
      <c r="EZ143" s="222"/>
      <c r="FA143" s="222"/>
      <c r="FB143" s="222"/>
      <c r="FC143" s="222"/>
      <c r="FD143" s="222"/>
      <c r="FE143" s="222"/>
      <c r="FF143" s="222"/>
      <c r="FG143" s="222"/>
      <c r="FH143" s="222"/>
      <c r="FI143" s="222"/>
      <c r="FJ143" s="222"/>
      <c r="FK143" s="222"/>
      <c r="FL143" s="222"/>
      <c r="FM143" s="222"/>
      <c r="FN143" s="222"/>
      <c r="FO143" s="222"/>
      <c r="FP143" s="222"/>
      <c r="FQ143" s="222"/>
      <c r="FR143" s="222"/>
      <c r="FS143" s="222"/>
      <c r="FT143" s="222"/>
      <c r="FU143" s="222"/>
      <c r="FV143" s="222"/>
      <c r="FW143" s="222"/>
      <c r="FX143" s="222"/>
      <c r="FY143" s="222"/>
      <c r="FZ143" s="222"/>
      <c r="GA143" s="222"/>
      <c r="GB143" s="222"/>
      <c r="GC143" s="222"/>
      <c r="GD143" s="222"/>
      <c r="GE143" s="222"/>
      <c r="GF143" s="222"/>
      <c r="GG143" s="222"/>
      <c r="GH143" s="222"/>
      <c r="GI143" s="222"/>
      <c r="GJ143" s="222"/>
      <c r="GK143" s="222"/>
      <c r="GL143" s="222"/>
      <c r="GM143" s="222"/>
      <c r="GN143" s="222"/>
      <c r="GO143" s="222"/>
      <c r="GP143" s="222"/>
      <c r="GQ143" s="222"/>
      <c r="GR143" s="222"/>
      <c r="GS143" s="222"/>
      <c r="GT143" s="222"/>
      <c r="GU143" s="222"/>
      <c r="GV143" s="222"/>
      <c r="GW143" s="222"/>
      <c r="GX143" s="222"/>
      <c r="GY143" s="222"/>
      <c r="GZ143" s="222"/>
      <c r="HA143" s="222"/>
      <c r="HB143" s="222"/>
      <c r="HC143" s="222"/>
      <c r="HD143" s="222"/>
      <c r="HE143" s="222"/>
      <c r="HF143" s="222"/>
      <c r="HG143" s="222"/>
      <c r="HH143" s="222"/>
      <c r="HI143" s="222"/>
      <c r="HJ143" s="222"/>
      <c r="HK143" s="222"/>
      <c r="HL143" s="222"/>
      <c r="HM143" s="222"/>
      <c r="HN143" s="222"/>
      <c r="HO143" s="222"/>
      <c r="HP143" s="222"/>
      <c r="HQ143" s="222"/>
      <c r="HR143" s="222"/>
      <c r="HS143" s="222"/>
      <c r="HT143" s="222"/>
      <c r="HU143" s="222"/>
      <c r="HV143" s="222"/>
      <c r="HW143" s="222"/>
      <c r="HX143" s="222"/>
      <c r="HY143" s="222"/>
      <c r="HZ143" s="222"/>
      <c r="IA143" s="222"/>
      <c r="IB143" s="222"/>
      <c r="IC143" s="222"/>
      <c r="ID143" s="222"/>
      <c r="IE143" s="222"/>
      <c r="IF143" s="222"/>
      <c r="IG143" s="222"/>
      <c r="IH143" s="222"/>
      <c r="II143" s="222"/>
      <c r="IJ143" s="222"/>
      <c r="IK143" s="222"/>
      <c r="IL143" s="222"/>
      <c r="IM143" s="222"/>
      <c r="IN143" s="222"/>
      <c r="IO143" s="222"/>
      <c r="IP143" s="222"/>
      <c r="IQ143" s="222"/>
    </row>
    <row r="144" spans="1:251" s="212" customFormat="1" ht="24.75" customHeight="1">
      <c r="A144" s="654"/>
      <c r="B144" s="234" t="s">
        <v>287</v>
      </c>
      <c r="C144" s="214"/>
      <c r="D144" s="225"/>
      <c r="E144" s="230"/>
      <c r="F144" s="230"/>
      <c r="G144" s="230"/>
      <c r="H144" s="235"/>
      <c r="I144" s="230"/>
      <c r="J144" s="230"/>
      <c r="K144" s="230"/>
      <c r="L144" s="230"/>
      <c r="M144" s="230"/>
      <c r="N144" s="230"/>
      <c r="O144" s="230"/>
      <c r="P144" s="232"/>
      <c r="Q144" s="232"/>
      <c r="R144" s="232"/>
      <c r="S144" s="236"/>
      <c r="T144" s="232"/>
      <c r="U144" s="232"/>
      <c r="V144" s="232"/>
      <c r="W144" s="232"/>
      <c r="X144" s="232"/>
      <c r="Y144" s="232"/>
      <c r="Z144" s="233"/>
      <c r="AA144" s="220">
        <f t="shared" si="20"/>
        <v>0</v>
      </c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2"/>
      <c r="DF144" s="222"/>
      <c r="DG144" s="222"/>
      <c r="DH144" s="222"/>
      <c r="DI144" s="222"/>
      <c r="DJ144" s="222"/>
      <c r="DK144" s="222"/>
      <c r="DL144" s="222"/>
      <c r="DM144" s="222"/>
      <c r="DN144" s="222"/>
      <c r="DO144" s="222"/>
      <c r="DP144" s="222"/>
      <c r="DQ144" s="222"/>
      <c r="DR144" s="222"/>
      <c r="DS144" s="222"/>
      <c r="DT144" s="222"/>
      <c r="DU144" s="222"/>
      <c r="DV144" s="222"/>
      <c r="DW144" s="222"/>
      <c r="DX144" s="222"/>
      <c r="DY144" s="222"/>
      <c r="DZ144" s="222"/>
      <c r="EA144" s="222"/>
      <c r="EB144" s="222"/>
      <c r="EC144" s="222"/>
      <c r="ED144" s="222"/>
      <c r="EE144" s="222"/>
      <c r="EF144" s="222"/>
      <c r="EG144" s="222"/>
      <c r="EH144" s="222"/>
      <c r="EI144" s="222"/>
      <c r="EJ144" s="222"/>
      <c r="EK144" s="222"/>
      <c r="EL144" s="222"/>
      <c r="EM144" s="222"/>
      <c r="EN144" s="222"/>
      <c r="EO144" s="222"/>
      <c r="EP144" s="222"/>
      <c r="EQ144" s="222"/>
      <c r="ER144" s="222"/>
      <c r="ES144" s="222"/>
      <c r="ET144" s="222"/>
      <c r="EU144" s="222"/>
      <c r="EV144" s="222"/>
      <c r="EW144" s="222"/>
      <c r="EX144" s="222"/>
      <c r="EY144" s="222"/>
      <c r="EZ144" s="222"/>
      <c r="FA144" s="222"/>
      <c r="FB144" s="222"/>
      <c r="FC144" s="222"/>
      <c r="FD144" s="222"/>
      <c r="FE144" s="222"/>
      <c r="FF144" s="222"/>
      <c r="FG144" s="222"/>
      <c r="FH144" s="222"/>
      <c r="FI144" s="222"/>
      <c r="FJ144" s="222"/>
      <c r="FK144" s="222"/>
      <c r="FL144" s="222"/>
      <c r="FM144" s="222"/>
      <c r="FN144" s="222"/>
      <c r="FO144" s="222"/>
      <c r="FP144" s="222"/>
      <c r="FQ144" s="222"/>
      <c r="FR144" s="222"/>
      <c r="FS144" s="222"/>
      <c r="FT144" s="222"/>
      <c r="FU144" s="222"/>
      <c r="FV144" s="222"/>
      <c r="FW144" s="222"/>
      <c r="FX144" s="222"/>
      <c r="FY144" s="222"/>
      <c r="FZ144" s="222"/>
      <c r="GA144" s="222"/>
      <c r="GB144" s="222"/>
      <c r="GC144" s="222"/>
      <c r="GD144" s="222"/>
      <c r="GE144" s="222"/>
      <c r="GF144" s="222"/>
      <c r="GG144" s="222"/>
      <c r="GH144" s="222"/>
      <c r="GI144" s="222"/>
      <c r="GJ144" s="222"/>
      <c r="GK144" s="222"/>
      <c r="GL144" s="222"/>
      <c r="GM144" s="222"/>
      <c r="GN144" s="222"/>
      <c r="GO144" s="222"/>
      <c r="GP144" s="222"/>
      <c r="GQ144" s="222"/>
      <c r="GR144" s="222"/>
      <c r="GS144" s="222"/>
      <c r="GT144" s="222"/>
      <c r="GU144" s="222"/>
      <c r="GV144" s="222"/>
      <c r="GW144" s="222"/>
      <c r="GX144" s="222"/>
      <c r="GY144" s="222"/>
      <c r="GZ144" s="222"/>
      <c r="HA144" s="222"/>
      <c r="HB144" s="222"/>
      <c r="HC144" s="222"/>
      <c r="HD144" s="222"/>
      <c r="HE144" s="222"/>
      <c r="HF144" s="222"/>
      <c r="HG144" s="222"/>
      <c r="HH144" s="222"/>
      <c r="HI144" s="222"/>
      <c r="HJ144" s="222"/>
      <c r="HK144" s="222"/>
      <c r="HL144" s="222"/>
      <c r="HM144" s="222"/>
      <c r="HN144" s="222"/>
      <c r="HO144" s="222"/>
      <c r="HP144" s="222"/>
      <c r="HQ144" s="222"/>
      <c r="HR144" s="222"/>
      <c r="HS144" s="222"/>
      <c r="HT144" s="222"/>
      <c r="HU144" s="222"/>
      <c r="HV144" s="222"/>
      <c r="HW144" s="222"/>
      <c r="HX144" s="222"/>
      <c r="HY144" s="222"/>
      <c r="HZ144" s="222"/>
      <c r="IA144" s="222"/>
      <c r="IB144" s="222"/>
      <c r="IC144" s="222"/>
      <c r="ID144" s="222"/>
      <c r="IE144" s="222"/>
      <c r="IF144" s="222"/>
      <c r="IG144" s="222"/>
      <c r="IH144" s="222"/>
      <c r="II144" s="222"/>
      <c r="IJ144" s="222"/>
      <c r="IK144" s="222"/>
      <c r="IL144" s="222"/>
      <c r="IM144" s="222"/>
      <c r="IN144" s="222"/>
      <c r="IO144" s="222"/>
      <c r="IP144" s="222"/>
      <c r="IQ144" s="222"/>
    </row>
    <row r="145" spans="1:251" s="212" customFormat="1" ht="24.75" customHeight="1">
      <c r="A145" s="654"/>
      <c r="B145" s="234" t="s">
        <v>288</v>
      </c>
      <c r="C145" s="214"/>
      <c r="D145" s="225"/>
      <c r="E145" s="230"/>
      <c r="F145" s="230"/>
      <c r="G145" s="230"/>
      <c r="H145" s="235"/>
      <c r="I145" s="230"/>
      <c r="J145" s="230"/>
      <c r="K145" s="230"/>
      <c r="L145" s="230"/>
      <c r="M145" s="230"/>
      <c r="N145" s="230"/>
      <c r="O145" s="230"/>
      <c r="P145" s="232"/>
      <c r="Q145" s="232"/>
      <c r="R145" s="232"/>
      <c r="S145" s="236"/>
      <c r="T145" s="232"/>
      <c r="U145" s="232"/>
      <c r="V145" s="232"/>
      <c r="W145" s="232"/>
      <c r="X145" s="232"/>
      <c r="Y145" s="232"/>
      <c r="Z145" s="233"/>
      <c r="AA145" s="220">
        <f t="shared" si="20"/>
        <v>0</v>
      </c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  <c r="BJ145" s="222"/>
      <c r="BK145" s="222"/>
      <c r="BL145" s="222"/>
      <c r="BM145" s="222"/>
      <c r="BN145" s="222"/>
      <c r="BO145" s="222"/>
      <c r="BP145" s="222"/>
      <c r="BQ145" s="222"/>
      <c r="BR145" s="222"/>
      <c r="BS145" s="222"/>
      <c r="BT145" s="222"/>
      <c r="BU145" s="222"/>
      <c r="BV145" s="222"/>
      <c r="BW145" s="222"/>
      <c r="BX145" s="222"/>
      <c r="BY145" s="222"/>
      <c r="BZ145" s="222"/>
      <c r="CA145" s="222"/>
      <c r="CB145" s="222"/>
      <c r="CC145" s="222"/>
      <c r="CD145" s="222"/>
      <c r="CE145" s="222"/>
      <c r="CF145" s="222"/>
      <c r="CG145" s="222"/>
      <c r="CH145" s="222"/>
      <c r="CI145" s="222"/>
      <c r="CJ145" s="222"/>
      <c r="CK145" s="222"/>
      <c r="CL145" s="222"/>
      <c r="CM145" s="222"/>
      <c r="CN145" s="222"/>
      <c r="CO145" s="222"/>
      <c r="CP145" s="222"/>
      <c r="CQ145" s="222"/>
      <c r="CR145" s="222"/>
      <c r="CS145" s="222"/>
      <c r="CT145" s="222"/>
      <c r="CU145" s="222"/>
      <c r="CV145" s="222"/>
      <c r="CW145" s="222"/>
      <c r="CX145" s="222"/>
      <c r="CY145" s="222"/>
      <c r="CZ145" s="222"/>
      <c r="DA145" s="222"/>
      <c r="DB145" s="222"/>
      <c r="DC145" s="222"/>
      <c r="DD145" s="222"/>
      <c r="DE145" s="222"/>
      <c r="DF145" s="222"/>
      <c r="DG145" s="222"/>
      <c r="DH145" s="222"/>
      <c r="DI145" s="222"/>
      <c r="DJ145" s="222"/>
      <c r="DK145" s="222"/>
      <c r="DL145" s="222"/>
      <c r="DM145" s="222"/>
      <c r="DN145" s="222"/>
      <c r="DO145" s="222"/>
      <c r="DP145" s="222"/>
      <c r="DQ145" s="222"/>
      <c r="DR145" s="222"/>
      <c r="DS145" s="222"/>
      <c r="DT145" s="222"/>
      <c r="DU145" s="222"/>
      <c r="DV145" s="222"/>
      <c r="DW145" s="222"/>
      <c r="DX145" s="222"/>
      <c r="DY145" s="222"/>
      <c r="DZ145" s="222"/>
      <c r="EA145" s="222"/>
      <c r="EB145" s="222"/>
      <c r="EC145" s="222"/>
      <c r="ED145" s="222"/>
      <c r="EE145" s="222"/>
      <c r="EF145" s="222"/>
      <c r="EG145" s="222"/>
      <c r="EH145" s="222"/>
      <c r="EI145" s="222"/>
      <c r="EJ145" s="222"/>
      <c r="EK145" s="222"/>
      <c r="EL145" s="222"/>
      <c r="EM145" s="222"/>
      <c r="EN145" s="222"/>
      <c r="EO145" s="222"/>
      <c r="EP145" s="222"/>
      <c r="EQ145" s="222"/>
      <c r="ER145" s="222"/>
      <c r="ES145" s="222"/>
      <c r="ET145" s="222"/>
      <c r="EU145" s="222"/>
      <c r="EV145" s="222"/>
      <c r="EW145" s="222"/>
      <c r="EX145" s="222"/>
      <c r="EY145" s="222"/>
      <c r="EZ145" s="222"/>
      <c r="FA145" s="222"/>
      <c r="FB145" s="222"/>
      <c r="FC145" s="222"/>
      <c r="FD145" s="222"/>
      <c r="FE145" s="222"/>
      <c r="FF145" s="222"/>
      <c r="FG145" s="222"/>
      <c r="FH145" s="222"/>
      <c r="FI145" s="222"/>
      <c r="FJ145" s="222"/>
      <c r="FK145" s="222"/>
      <c r="FL145" s="222"/>
      <c r="FM145" s="222"/>
      <c r="FN145" s="222"/>
      <c r="FO145" s="222"/>
      <c r="FP145" s="222"/>
      <c r="FQ145" s="222"/>
      <c r="FR145" s="222"/>
      <c r="FS145" s="222"/>
      <c r="FT145" s="222"/>
      <c r="FU145" s="222"/>
      <c r="FV145" s="222"/>
      <c r="FW145" s="222"/>
      <c r="FX145" s="222"/>
      <c r="FY145" s="222"/>
      <c r="FZ145" s="222"/>
      <c r="GA145" s="222"/>
      <c r="GB145" s="222"/>
      <c r="GC145" s="222"/>
      <c r="GD145" s="222"/>
      <c r="GE145" s="222"/>
      <c r="GF145" s="222"/>
      <c r="GG145" s="222"/>
      <c r="GH145" s="222"/>
      <c r="GI145" s="222"/>
      <c r="GJ145" s="222"/>
      <c r="GK145" s="222"/>
      <c r="GL145" s="222"/>
      <c r="GM145" s="222"/>
      <c r="GN145" s="222"/>
      <c r="GO145" s="222"/>
      <c r="GP145" s="222"/>
      <c r="GQ145" s="222"/>
      <c r="GR145" s="222"/>
      <c r="GS145" s="222"/>
      <c r="GT145" s="222"/>
      <c r="GU145" s="222"/>
      <c r="GV145" s="222"/>
      <c r="GW145" s="222"/>
      <c r="GX145" s="222"/>
      <c r="GY145" s="222"/>
      <c r="GZ145" s="222"/>
      <c r="HA145" s="222"/>
      <c r="HB145" s="222"/>
      <c r="HC145" s="222"/>
      <c r="HD145" s="222"/>
      <c r="HE145" s="222"/>
      <c r="HF145" s="222"/>
      <c r="HG145" s="222"/>
      <c r="HH145" s="222"/>
      <c r="HI145" s="222"/>
      <c r="HJ145" s="222"/>
      <c r="HK145" s="222"/>
      <c r="HL145" s="222"/>
      <c r="HM145" s="222"/>
      <c r="HN145" s="222"/>
      <c r="HO145" s="222"/>
      <c r="HP145" s="222"/>
      <c r="HQ145" s="222"/>
      <c r="HR145" s="222"/>
      <c r="HS145" s="222"/>
      <c r="HT145" s="222"/>
      <c r="HU145" s="222"/>
      <c r="HV145" s="222"/>
      <c r="HW145" s="222"/>
      <c r="HX145" s="222"/>
      <c r="HY145" s="222"/>
      <c r="HZ145" s="222"/>
      <c r="IA145" s="222"/>
      <c r="IB145" s="222"/>
      <c r="IC145" s="222"/>
      <c r="ID145" s="222"/>
      <c r="IE145" s="222"/>
      <c r="IF145" s="222"/>
      <c r="IG145" s="222"/>
      <c r="IH145" s="222"/>
      <c r="II145" s="222"/>
      <c r="IJ145" s="222"/>
      <c r="IK145" s="222"/>
      <c r="IL145" s="222"/>
      <c r="IM145" s="222"/>
      <c r="IN145" s="222"/>
      <c r="IO145" s="222"/>
      <c r="IP145" s="222"/>
      <c r="IQ145" s="222"/>
    </row>
    <row r="146" spans="1:251" s="212" customFormat="1" ht="24.75" customHeight="1">
      <c r="A146" s="654"/>
      <c r="B146" s="234" t="s">
        <v>289</v>
      </c>
      <c r="C146" s="214"/>
      <c r="D146" s="225"/>
      <c r="E146" s="230"/>
      <c r="F146" s="230"/>
      <c r="G146" s="230"/>
      <c r="H146" s="235"/>
      <c r="I146" s="230"/>
      <c r="J146" s="230"/>
      <c r="K146" s="230"/>
      <c r="L146" s="230"/>
      <c r="M146" s="230"/>
      <c r="N146" s="230"/>
      <c r="O146" s="230"/>
      <c r="P146" s="232"/>
      <c r="Q146" s="232"/>
      <c r="R146" s="232"/>
      <c r="S146" s="236"/>
      <c r="T146" s="232"/>
      <c r="U146" s="232"/>
      <c r="V146" s="232"/>
      <c r="W146" s="232"/>
      <c r="X146" s="232"/>
      <c r="Y146" s="232"/>
      <c r="Z146" s="233"/>
      <c r="AA146" s="220">
        <f t="shared" si="20"/>
        <v>0</v>
      </c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222"/>
      <c r="CI146" s="222"/>
      <c r="CJ146" s="222"/>
      <c r="CK146" s="222"/>
      <c r="CL146" s="222"/>
      <c r="CM146" s="222"/>
      <c r="CN146" s="222"/>
      <c r="CO146" s="222"/>
      <c r="CP146" s="222"/>
      <c r="CQ146" s="222"/>
      <c r="CR146" s="222"/>
      <c r="CS146" s="222"/>
      <c r="CT146" s="222"/>
      <c r="CU146" s="222"/>
      <c r="CV146" s="222"/>
      <c r="CW146" s="222"/>
      <c r="CX146" s="222"/>
      <c r="CY146" s="222"/>
      <c r="CZ146" s="222"/>
      <c r="DA146" s="222"/>
      <c r="DB146" s="222"/>
      <c r="DC146" s="222"/>
      <c r="DD146" s="222"/>
      <c r="DE146" s="222"/>
      <c r="DF146" s="222"/>
      <c r="DG146" s="222"/>
      <c r="DH146" s="222"/>
      <c r="DI146" s="222"/>
      <c r="DJ146" s="222"/>
      <c r="DK146" s="222"/>
      <c r="DL146" s="222"/>
      <c r="DM146" s="222"/>
      <c r="DN146" s="222"/>
      <c r="DO146" s="222"/>
      <c r="DP146" s="222"/>
      <c r="DQ146" s="222"/>
      <c r="DR146" s="222"/>
      <c r="DS146" s="222"/>
      <c r="DT146" s="222"/>
      <c r="DU146" s="222"/>
      <c r="DV146" s="222"/>
      <c r="DW146" s="222"/>
      <c r="DX146" s="222"/>
      <c r="DY146" s="222"/>
      <c r="DZ146" s="222"/>
      <c r="EA146" s="222"/>
      <c r="EB146" s="222"/>
      <c r="EC146" s="222"/>
      <c r="ED146" s="222"/>
      <c r="EE146" s="222"/>
      <c r="EF146" s="222"/>
      <c r="EG146" s="222"/>
      <c r="EH146" s="222"/>
      <c r="EI146" s="222"/>
      <c r="EJ146" s="222"/>
      <c r="EK146" s="222"/>
      <c r="EL146" s="222"/>
      <c r="EM146" s="222"/>
      <c r="EN146" s="222"/>
      <c r="EO146" s="222"/>
      <c r="EP146" s="222"/>
      <c r="EQ146" s="222"/>
      <c r="ER146" s="222"/>
      <c r="ES146" s="222"/>
      <c r="ET146" s="222"/>
      <c r="EU146" s="222"/>
      <c r="EV146" s="222"/>
      <c r="EW146" s="222"/>
      <c r="EX146" s="222"/>
      <c r="EY146" s="222"/>
      <c r="EZ146" s="222"/>
      <c r="FA146" s="222"/>
      <c r="FB146" s="222"/>
      <c r="FC146" s="222"/>
      <c r="FD146" s="222"/>
      <c r="FE146" s="222"/>
      <c r="FF146" s="222"/>
      <c r="FG146" s="222"/>
      <c r="FH146" s="222"/>
      <c r="FI146" s="222"/>
      <c r="FJ146" s="222"/>
      <c r="FK146" s="222"/>
      <c r="FL146" s="222"/>
      <c r="FM146" s="222"/>
      <c r="FN146" s="222"/>
      <c r="FO146" s="222"/>
      <c r="FP146" s="222"/>
      <c r="FQ146" s="222"/>
      <c r="FR146" s="222"/>
      <c r="FS146" s="222"/>
      <c r="FT146" s="222"/>
      <c r="FU146" s="222"/>
      <c r="FV146" s="222"/>
      <c r="FW146" s="222"/>
      <c r="FX146" s="222"/>
      <c r="FY146" s="222"/>
      <c r="FZ146" s="222"/>
      <c r="GA146" s="222"/>
      <c r="GB146" s="222"/>
      <c r="GC146" s="222"/>
      <c r="GD146" s="222"/>
      <c r="GE146" s="222"/>
      <c r="GF146" s="222"/>
      <c r="GG146" s="222"/>
      <c r="GH146" s="222"/>
      <c r="GI146" s="222"/>
      <c r="GJ146" s="222"/>
      <c r="GK146" s="222"/>
      <c r="GL146" s="222"/>
      <c r="GM146" s="222"/>
      <c r="GN146" s="222"/>
      <c r="GO146" s="222"/>
      <c r="GP146" s="222"/>
      <c r="GQ146" s="222"/>
      <c r="GR146" s="222"/>
      <c r="GS146" s="222"/>
      <c r="GT146" s="222"/>
      <c r="GU146" s="222"/>
      <c r="GV146" s="222"/>
      <c r="GW146" s="222"/>
      <c r="GX146" s="222"/>
      <c r="GY146" s="222"/>
      <c r="GZ146" s="222"/>
      <c r="HA146" s="222"/>
      <c r="HB146" s="222"/>
      <c r="HC146" s="222"/>
      <c r="HD146" s="222"/>
      <c r="HE146" s="222"/>
      <c r="HF146" s="222"/>
      <c r="HG146" s="222"/>
      <c r="HH146" s="222"/>
      <c r="HI146" s="222"/>
      <c r="HJ146" s="222"/>
      <c r="HK146" s="222"/>
      <c r="HL146" s="222"/>
      <c r="HM146" s="222"/>
      <c r="HN146" s="222"/>
      <c r="HO146" s="222"/>
      <c r="HP146" s="222"/>
      <c r="HQ146" s="222"/>
      <c r="HR146" s="222"/>
      <c r="HS146" s="222"/>
      <c r="HT146" s="222"/>
      <c r="HU146" s="222"/>
      <c r="HV146" s="222"/>
      <c r="HW146" s="222"/>
      <c r="HX146" s="222"/>
      <c r="HY146" s="222"/>
      <c r="HZ146" s="222"/>
      <c r="IA146" s="222"/>
      <c r="IB146" s="222"/>
      <c r="IC146" s="222"/>
      <c r="ID146" s="222"/>
      <c r="IE146" s="222"/>
      <c r="IF146" s="222"/>
      <c r="IG146" s="222"/>
      <c r="IH146" s="222"/>
      <c r="II146" s="222"/>
      <c r="IJ146" s="222"/>
      <c r="IK146" s="222"/>
      <c r="IL146" s="222"/>
      <c r="IM146" s="222"/>
      <c r="IN146" s="222"/>
      <c r="IO146" s="222"/>
      <c r="IP146" s="222"/>
      <c r="IQ146" s="222"/>
    </row>
    <row r="147" spans="1:251" s="212" customFormat="1" ht="24.75" customHeight="1">
      <c r="A147" s="654"/>
      <c r="B147" s="234" t="s">
        <v>290</v>
      </c>
      <c r="C147" s="214"/>
      <c r="D147" s="225"/>
      <c r="E147" s="230"/>
      <c r="F147" s="230"/>
      <c r="G147" s="230"/>
      <c r="H147" s="235"/>
      <c r="I147" s="230"/>
      <c r="J147" s="230"/>
      <c r="K147" s="230"/>
      <c r="L147" s="230"/>
      <c r="M147" s="230"/>
      <c r="N147" s="230"/>
      <c r="O147" s="230"/>
      <c r="P147" s="232"/>
      <c r="Q147" s="232"/>
      <c r="R147" s="232"/>
      <c r="S147" s="236"/>
      <c r="T147" s="232"/>
      <c r="U147" s="232"/>
      <c r="V147" s="232"/>
      <c r="W147" s="232"/>
      <c r="X147" s="232"/>
      <c r="Y147" s="232"/>
      <c r="Z147" s="233"/>
      <c r="AA147" s="220">
        <f t="shared" si="20"/>
        <v>0</v>
      </c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2"/>
      <c r="DD147" s="222"/>
      <c r="DE147" s="222"/>
      <c r="DF147" s="222"/>
      <c r="DG147" s="222"/>
      <c r="DH147" s="222"/>
      <c r="DI147" s="222"/>
      <c r="DJ147" s="222"/>
      <c r="DK147" s="222"/>
      <c r="DL147" s="222"/>
      <c r="DM147" s="222"/>
      <c r="DN147" s="222"/>
      <c r="DO147" s="222"/>
      <c r="DP147" s="222"/>
      <c r="DQ147" s="222"/>
      <c r="DR147" s="222"/>
      <c r="DS147" s="222"/>
      <c r="DT147" s="222"/>
      <c r="DU147" s="222"/>
      <c r="DV147" s="222"/>
      <c r="DW147" s="222"/>
      <c r="DX147" s="222"/>
      <c r="DY147" s="222"/>
      <c r="DZ147" s="222"/>
      <c r="EA147" s="222"/>
      <c r="EB147" s="222"/>
      <c r="EC147" s="222"/>
      <c r="ED147" s="222"/>
      <c r="EE147" s="222"/>
      <c r="EF147" s="222"/>
      <c r="EG147" s="222"/>
      <c r="EH147" s="222"/>
      <c r="EI147" s="222"/>
      <c r="EJ147" s="222"/>
      <c r="EK147" s="222"/>
      <c r="EL147" s="222"/>
      <c r="EM147" s="222"/>
      <c r="EN147" s="222"/>
      <c r="EO147" s="222"/>
      <c r="EP147" s="222"/>
      <c r="EQ147" s="222"/>
      <c r="ER147" s="222"/>
      <c r="ES147" s="222"/>
      <c r="ET147" s="222"/>
      <c r="EU147" s="222"/>
      <c r="EV147" s="222"/>
      <c r="EW147" s="222"/>
      <c r="EX147" s="222"/>
      <c r="EY147" s="222"/>
      <c r="EZ147" s="222"/>
      <c r="FA147" s="222"/>
      <c r="FB147" s="222"/>
      <c r="FC147" s="222"/>
      <c r="FD147" s="222"/>
      <c r="FE147" s="222"/>
      <c r="FF147" s="222"/>
      <c r="FG147" s="222"/>
      <c r="FH147" s="222"/>
      <c r="FI147" s="222"/>
      <c r="FJ147" s="222"/>
      <c r="FK147" s="222"/>
      <c r="FL147" s="222"/>
      <c r="FM147" s="222"/>
      <c r="FN147" s="222"/>
      <c r="FO147" s="222"/>
      <c r="FP147" s="222"/>
      <c r="FQ147" s="222"/>
      <c r="FR147" s="222"/>
      <c r="FS147" s="222"/>
      <c r="FT147" s="222"/>
      <c r="FU147" s="222"/>
      <c r="FV147" s="222"/>
      <c r="FW147" s="222"/>
      <c r="FX147" s="222"/>
      <c r="FY147" s="222"/>
      <c r="FZ147" s="222"/>
      <c r="GA147" s="222"/>
      <c r="GB147" s="222"/>
      <c r="GC147" s="222"/>
      <c r="GD147" s="222"/>
      <c r="GE147" s="222"/>
      <c r="GF147" s="222"/>
      <c r="GG147" s="222"/>
      <c r="GH147" s="222"/>
      <c r="GI147" s="222"/>
      <c r="GJ147" s="222"/>
      <c r="GK147" s="222"/>
      <c r="GL147" s="222"/>
      <c r="GM147" s="222"/>
      <c r="GN147" s="222"/>
      <c r="GO147" s="222"/>
      <c r="GP147" s="222"/>
      <c r="GQ147" s="222"/>
      <c r="GR147" s="222"/>
      <c r="GS147" s="222"/>
      <c r="GT147" s="222"/>
      <c r="GU147" s="222"/>
      <c r="GV147" s="222"/>
      <c r="GW147" s="222"/>
      <c r="GX147" s="222"/>
      <c r="GY147" s="222"/>
      <c r="GZ147" s="222"/>
      <c r="HA147" s="222"/>
      <c r="HB147" s="222"/>
      <c r="HC147" s="222"/>
      <c r="HD147" s="222"/>
      <c r="HE147" s="222"/>
      <c r="HF147" s="222"/>
      <c r="HG147" s="222"/>
      <c r="HH147" s="222"/>
      <c r="HI147" s="222"/>
      <c r="HJ147" s="222"/>
      <c r="HK147" s="222"/>
      <c r="HL147" s="222"/>
      <c r="HM147" s="222"/>
      <c r="HN147" s="222"/>
      <c r="HO147" s="222"/>
      <c r="HP147" s="222"/>
      <c r="HQ147" s="222"/>
      <c r="HR147" s="222"/>
      <c r="HS147" s="222"/>
      <c r="HT147" s="222"/>
      <c r="HU147" s="222"/>
      <c r="HV147" s="222"/>
      <c r="HW147" s="222"/>
      <c r="HX147" s="222"/>
      <c r="HY147" s="222"/>
      <c r="HZ147" s="222"/>
      <c r="IA147" s="222"/>
      <c r="IB147" s="222"/>
      <c r="IC147" s="222"/>
      <c r="ID147" s="222"/>
      <c r="IE147" s="222"/>
      <c r="IF147" s="222"/>
      <c r="IG147" s="222"/>
      <c r="IH147" s="222"/>
      <c r="II147" s="222"/>
      <c r="IJ147" s="222"/>
      <c r="IK147" s="222"/>
      <c r="IL147" s="222"/>
      <c r="IM147" s="222"/>
      <c r="IN147" s="222"/>
      <c r="IO147" s="222"/>
      <c r="IP147" s="222"/>
      <c r="IQ147" s="222"/>
    </row>
    <row r="148" spans="1:251" s="212" customFormat="1" ht="24.75" customHeight="1">
      <c r="A148" s="654"/>
      <c r="B148" s="234" t="s">
        <v>291</v>
      </c>
      <c r="C148" s="214"/>
      <c r="D148" s="225"/>
      <c r="E148" s="230"/>
      <c r="F148" s="230"/>
      <c r="G148" s="230"/>
      <c r="H148" s="235"/>
      <c r="I148" s="230"/>
      <c r="J148" s="230"/>
      <c r="K148" s="230"/>
      <c r="L148" s="230"/>
      <c r="M148" s="230"/>
      <c r="N148" s="230"/>
      <c r="O148" s="230"/>
      <c r="P148" s="232"/>
      <c r="Q148" s="232"/>
      <c r="R148" s="232"/>
      <c r="S148" s="236"/>
      <c r="T148" s="232"/>
      <c r="U148" s="232"/>
      <c r="V148" s="232"/>
      <c r="W148" s="232"/>
      <c r="X148" s="232"/>
      <c r="Y148" s="232"/>
      <c r="Z148" s="233"/>
      <c r="AA148" s="220">
        <f t="shared" si="20"/>
        <v>0</v>
      </c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  <c r="CC148" s="222"/>
      <c r="CD148" s="222"/>
      <c r="CE148" s="222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222"/>
      <c r="CX148" s="222"/>
      <c r="CY148" s="222"/>
      <c r="CZ148" s="222"/>
      <c r="DA148" s="222"/>
      <c r="DB148" s="222"/>
      <c r="DC148" s="222"/>
      <c r="DD148" s="222"/>
      <c r="DE148" s="222"/>
      <c r="DF148" s="222"/>
      <c r="DG148" s="222"/>
      <c r="DH148" s="222"/>
      <c r="DI148" s="222"/>
      <c r="DJ148" s="222"/>
      <c r="DK148" s="222"/>
      <c r="DL148" s="222"/>
      <c r="DM148" s="222"/>
      <c r="DN148" s="222"/>
      <c r="DO148" s="222"/>
      <c r="DP148" s="222"/>
      <c r="DQ148" s="222"/>
      <c r="DR148" s="222"/>
      <c r="DS148" s="222"/>
      <c r="DT148" s="222"/>
      <c r="DU148" s="222"/>
      <c r="DV148" s="222"/>
      <c r="DW148" s="222"/>
      <c r="DX148" s="222"/>
      <c r="DY148" s="222"/>
      <c r="DZ148" s="222"/>
      <c r="EA148" s="222"/>
      <c r="EB148" s="222"/>
      <c r="EC148" s="222"/>
      <c r="ED148" s="222"/>
      <c r="EE148" s="222"/>
      <c r="EF148" s="222"/>
      <c r="EG148" s="222"/>
      <c r="EH148" s="222"/>
      <c r="EI148" s="222"/>
      <c r="EJ148" s="222"/>
      <c r="EK148" s="222"/>
      <c r="EL148" s="222"/>
      <c r="EM148" s="222"/>
      <c r="EN148" s="222"/>
      <c r="EO148" s="222"/>
      <c r="EP148" s="222"/>
      <c r="EQ148" s="222"/>
      <c r="ER148" s="222"/>
      <c r="ES148" s="222"/>
      <c r="ET148" s="222"/>
      <c r="EU148" s="222"/>
      <c r="EV148" s="222"/>
      <c r="EW148" s="222"/>
      <c r="EX148" s="222"/>
      <c r="EY148" s="222"/>
      <c r="EZ148" s="222"/>
      <c r="FA148" s="222"/>
      <c r="FB148" s="222"/>
      <c r="FC148" s="222"/>
      <c r="FD148" s="222"/>
      <c r="FE148" s="222"/>
      <c r="FF148" s="222"/>
      <c r="FG148" s="222"/>
      <c r="FH148" s="222"/>
      <c r="FI148" s="222"/>
      <c r="FJ148" s="222"/>
      <c r="FK148" s="222"/>
      <c r="FL148" s="222"/>
      <c r="FM148" s="222"/>
      <c r="FN148" s="222"/>
      <c r="FO148" s="222"/>
      <c r="FP148" s="222"/>
      <c r="FQ148" s="222"/>
      <c r="FR148" s="222"/>
      <c r="FS148" s="222"/>
      <c r="FT148" s="222"/>
      <c r="FU148" s="222"/>
      <c r="FV148" s="222"/>
      <c r="FW148" s="222"/>
      <c r="FX148" s="222"/>
      <c r="FY148" s="222"/>
      <c r="FZ148" s="222"/>
      <c r="GA148" s="222"/>
      <c r="GB148" s="222"/>
      <c r="GC148" s="222"/>
      <c r="GD148" s="222"/>
      <c r="GE148" s="222"/>
      <c r="GF148" s="222"/>
      <c r="GG148" s="222"/>
      <c r="GH148" s="222"/>
      <c r="GI148" s="222"/>
      <c r="GJ148" s="222"/>
      <c r="GK148" s="222"/>
      <c r="GL148" s="222"/>
      <c r="GM148" s="222"/>
      <c r="GN148" s="222"/>
      <c r="GO148" s="222"/>
      <c r="GP148" s="222"/>
      <c r="GQ148" s="222"/>
      <c r="GR148" s="222"/>
      <c r="GS148" s="222"/>
      <c r="GT148" s="222"/>
      <c r="GU148" s="222"/>
      <c r="GV148" s="222"/>
      <c r="GW148" s="222"/>
      <c r="GX148" s="222"/>
      <c r="GY148" s="222"/>
      <c r="GZ148" s="222"/>
      <c r="HA148" s="222"/>
      <c r="HB148" s="222"/>
      <c r="HC148" s="222"/>
      <c r="HD148" s="222"/>
      <c r="HE148" s="222"/>
      <c r="HF148" s="222"/>
      <c r="HG148" s="222"/>
      <c r="HH148" s="222"/>
      <c r="HI148" s="222"/>
      <c r="HJ148" s="222"/>
      <c r="HK148" s="222"/>
      <c r="HL148" s="222"/>
      <c r="HM148" s="222"/>
      <c r="HN148" s="222"/>
      <c r="HO148" s="222"/>
      <c r="HP148" s="222"/>
      <c r="HQ148" s="222"/>
      <c r="HR148" s="222"/>
      <c r="HS148" s="222"/>
      <c r="HT148" s="222"/>
      <c r="HU148" s="222"/>
      <c r="HV148" s="222"/>
      <c r="HW148" s="222"/>
      <c r="HX148" s="222"/>
      <c r="HY148" s="222"/>
      <c r="HZ148" s="222"/>
      <c r="IA148" s="222"/>
      <c r="IB148" s="222"/>
      <c r="IC148" s="222"/>
      <c r="ID148" s="222"/>
      <c r="IE148" s="222"/>
      <c r="IF148" s="222"/>
      <c r="IG148" s="222"/>
      <c r="IH148" s="222"/>
      <c r="II148" s="222"/>
      <c r="IJ148" s="222"/>
      <c r="IK148" s="222"/>
      <c r="IL148" s="222"/>
      <c r="IM148" s="222"/>
      <c r="IN148" s="222"/>
      <c r="IO148" s="222"/>
      <c r="IP148" s="222"/>
      <c r="IQ148" s="222"/>
    </row>
    <row r="149" spans="1:251" s="212" customFormat="1" ht="70.5" customHeight="1">
      <c r="A149" s="654"/>
      <c r="B149" s="234" t="s">
        <v>292</v>
      </c>
      <c r="C149" s="214">
        <f>SUM(E149:O149)</f>
        <v>1</v>
      </c>
      <c r="D149" s="225">
        <v>390577</v>
      </c>
      <c r="E149" s="230"/>
      <c r="F149" s="230"/>
      <c r="G149" s="230"/>
      <c r="H149" s="235"/>
      <c r="I149" s="230"/>
      <c r="J149" s="230"/>
      <c r="K149" s="230"/>
      <c r="L149" s="230">
        <v>1</v>
      </c>
      <c r="M149" s="230"/>
      <c r="N149" s="230"/>
      <c r="O149" s="230"/>
      <c r="P149" s="232">
        <f>$D$149*E149</f>
        <v>0</v>
      </c>
      <c r="Q149" s="232">
        <f aca="true" t="shared" si="21" ref="Q149:Y149">$D$149*F149</f>
        <v>0</v>
      </c>
      <c r="R149" s="232">
        <f t="shared" si="21"/>
        <v>0</v>
      </c>
      <c r="S149" s="232">
        <f t="shared" si="21"/>
        <v>0</v>
      </c>
      <c r="T149" s="232">
        <f t="shared" si="21"/>
        <v>0</v>
      </c>
      <c r="U149" s="232">
        <f t="shared" si="21"/>
        <v>0</v>
      </c>
      <c r="V149" s="232">
        <f t="shared" si="21"/>
        <v>0</v>
      </c>
      <c r="W149" s="232">
        <f>$D$149*L149</f>
        <v>390577</v>
      </c>
      <c r="X149" s="232">
        <f t="shared" si="21"/>
        <v>0</v>
      </c>
      <c r="Y149" s="232">
        <f t="shared" si="21"/>
        <v>0</v>
      </c>
      <c r="Z149" s="233"/>
      <c r="AA149" s="220">
        <f t="shared" si="20"/>
        <v>390577</v>
      </c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  <c r="CC149" s="222"/>
      <c r="CD149" s="222"/>
      <c r="CE149" s="222"/>
      <c r="CF149" s="222"/>
      <c r="CG149" s="222"/>
      <c r="CH149" s="222"/>
      <c r="CI149" s="222"/>
      <c r="CJ149" s="222"/>
      <c r="CK149" s="222"/>
      <c r="CL149" s="222"/>
      <c r="CM149" s="222"/>
      <c r="CN149" s="222"/>
      <c r="CO149" s="222"/>
      <c r="CP149" s="222"/>
      <c r="CQ149" s="222"/>
      <c r="CR149" s="222"/>
      <c r="CS149" s="222"/>
      <c r="CT149" s="222"/>
      <c r="CU149" s="222"/>
      <c r="CV149" s="222"/>
      <c r="CW149" s="222"/>
      <c r="CX149" s="222"/>
      <c r="CY149" s="222"/>
      <c r="CZ149" s="222"/>
      <c r="DA149" s="222"/>
      <c r="DB149" s="222"/>
      <c r="DC149" s="222"/>
      <c r="DD149" s="222"/>
      <c r="DE149" s="222"/>
      <c r="DF149" s="222"/>
      <c r="DG149" s="222"/>
      <c r="DH149" s="222"/>
      <c r="DI149" s="222"/>
      <c r="DJ149" s="222"/>
      <c r="DK149" s="222"/>
      <c r="DL149" s="222"/>
      <c r="DM149" s="222"/>
      <c r="DN149" s="222"/>
      <c r="DO149" s="222"/>
      <c r="DP149" s="222"/>
      <c r="DQ149" s="222"/>
      <c r="DR149" s="222"/>
      <c r="DS149" s="222"/>
      <c r="DT149" s="222"/>
      <c r="DU149" s="222"/>
      <c r="DV149" s="222"/>
      <c r="DW149" s="222"/>
      <c r="DX149" s="222"/>
      <c r="DY149" s="222"/>
      <c r="DZ149" s="222"/>
      <c r="EA149" s="222"/>
      <c r="EB149" s="222"/>
      <c r="EC149" s="222"/>
      <c r="ED149" s="222"/>
      <c r="EE149" s="222"/>
      <c r="EF149" s="222"/>
      <c r="EG149" s="222"/>
      <c r="EH149" s="222"/>
      <c r="EI149" s="222"/>
      <c r="EJ149" s="222"/>
      <c r="EK149" s="222"/>
      <c r="EL149" s="222"/>
      <c r="EM149" s="222"/>
      <c r="EN149" s="222"/>
      <c r="EO149" s="222"/>
      <c r="EP149" s="222"/>
      <c r="EQ149" s="222"/>
      <c r="ER149" s="222"/>
      <c r="ES149" s="222"/>
      <c r="ET149" s="222"/>
      <c r="EU149" s="222"/>
      <c r="EV149" s="222"/>
      <c r="EW149" s="222"/>
      <c r="EX149" s="222"/>
      <c r="EY149" s="222"/>
      <c r="EZ149" s="222"/>
      <c r="FA149" s="222"/>
      <c r="FB149" s="222"/>
      <c r="FC149" s="222"/>
      <c r="FD149" s="222"/>
      <c r="FE149" s="222"/>
      <c r="FF149" s="222"/>
      <c r="FG149" s="222"/>
      <c r="FH149" s="222"/>
      <c r="FI149" s="222"/>
      <c r="FJ149" s="222"/>
      <c r="FK149" s="222"/>
      <c r="FL149" s="222"/>
      <c r="FM149" s="222"/>
      <c r="FN149" s="222"/>
      <c r="FO149" s="222"/>
      <c r="FP149" s="222"/>
      <c r="FQ149" s="222"/>
      <c r="FR149" s="222"/>
      <c r="FS149" s="222"/>
      <c r="FT149" s="222"/>
      <c r="FU149" s="222"/>
      <c r="FV149" s="222"/>
      <c r="FW149" s="222"/>
      <c r="FX149" s="222"/>
      <c r="FY149" s="222"/>
      <c r="FZ149" s="222"/>
      <c r="GA149" s="222"/>
      <c r="GB149" s="222"/>
      <c r="GC149" s="222"/>
      <c r="GD149" s="222"/>
      <c r="GE149" s="222"/>
      <c r="GF149" s="222"/>
      <c r="GG149" s="222"/>
      <c r="GH149" s="222"/>
      <c r="GI149" s="222"/>
      <c r="GJ149" s="222"/>
      <c r="GK149" s="222"/>
      <c r="GL149" s="222"/>
      <c r="GM149" s="222"/>
      <c r="GN149" s="222"/>
      <c r="GO149" s="222"/>
      <c r="GP149" s="222"/>
      <c r="GQ149" s="222"/>
      <c r="GR149" s="222"/>
      <c r="GS149" s="222"/>
      <c r="GT149" s="222"/>
      <c r="GU149" s="222"/>
      <c r="GV149" s="222"/>
      <c r="GW149" s="222"/>
      <c r="GX149" s="222"/>
      <c r="GY149" s="222"/>
      <c r="GZ149" s="222"/>
      <c r="HA149" s="222"/>
      <c r="HB149" s="222"/>
      <c r="HC149" s="222"/>
      <c r="HD149" s="222"/>
      <c r="HE149" s="222"/>
      <c r="HF149" s="222"/>
      <c r="HG149" s="222"/>
      <c r="HH149" s="222"/>
      <c r="HI149" s="222"/>
      <c r="HJ149" s="222"/>
      <c r="HK149" s="222"/>
      <c r="HL149" s="222"/>
      <c r="HM149" s="222"/>
      <c r="HN149" s="222"/>
      <c r="HO149" s="222"/>
      <c r="HP149" s="222"/>
      <c r="HQ149" s="222"/>
      <c r="HR149" s="222"/>
      <c r="HS149" s="222"/>
      <c r="HT149" s="222"/>
      <c r="HU149" s="222"/>
      <c r="HV149" s="222"/>
      <c r="HW149" s="222"/>
      <c r="HX149" s="222"/>
      <c r="HY149" s="222"/>
      <c r="HZ149" s="222"/>
      <c r="IA149" s="222"/>
      <c r="IB149" s="222"/>
      <c r="IC149" s="222"/>
      <c r="ID149" s="222"/>
      <c r="IE149" s="222"/>
      <c r="IF149" s="222"/>
      <c r="IG149" s="222"/>
      <c r="IH149" s="222"/>
      <c r="II149" s="222"/>
      <c r="IJ149" s="222"/>
      <c r="IK149" s="222"/>
      <c r="IL149" s="222"/>
      <c r="IM149" s="222"/>
      <c r="IN149" s="222"/>
      <c r="IO149" s="222"/>
      <c r="IP149" s="222"/>
      <c r="IQ149" s="222"/>
    </row>
    <row r="150" spans="1:251" s="212" customFormat="1" ht="24.75" customHeight="1">
      <c r="A150" s="654"/>
      <c r="B150" s="234" t="s">
        <v>293</v>
      </c>
      <c r="C150" s="214"/>
      <c r="D150" s="225"/>
      <c r="E150" s="230"/>
      <c r="F150" s="230"/>
      <c r="G150" s="230"/>
      <c r="H150" s="235"/>
      <c r="I150" s="230"/>
      <c r="J150" s="230"/>
      <c r="K150" s="230"/>
      <c r="L150" s="230"/>
      <c r="M150" s="230"/>
      <c r="N150" s="230"/>
      <c r="O150" s="230"/>
      <c r="P150" s="232"/>
      <c r="Q150" s="232"/>
      <c r="R150" s="232"/>
      <c r="S150" s="236"/>
      <c r="T150" s="232"/>
      <c r="U150" s="232"/>
      <c r="V150" s="232"/>
      <c r="W150" s="232"/>
      <c r="X150" s="232"/>
      <c r="Y150" s="232"/>
      <c r="Z150" s="233"/>
      <c r="AA150" s="220">
        <f t="shared" si="20"/>
        <v>0</v>
      </c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  <c r="DC150" s="222"/>
      <c r="DD150" s="222"/>
      <c r="DE150" s="222"/>
      <c r="DF150" s="222"/>
      <c r="DG150" s="222"/>
      <c r="DH150" s="222"/>
      <c r="DI150" s="222"/>
      <c r="DJ150" s="222"/>
      <c r="DK150" s="222"/>
      <c r="DL150" s="222"/>
      <c r="DM150" s="222"/>
      <c r="DN150" s="222"/>
      <c r="DO150" s="222"/>
      <c r="DP150" s="222"/>
      <c r="DQ150" s="222"/>
      <c r="DR150" s="222"/>
      <c r="DS150" s="222"/>
      <c r="DT150" s="222"/>
      <c r="DU150" s="222"/>
      <c r="DV150" s="222"/>
      <c r="DW150" s="222"/>
      <c r="DX150" s="222"/>
      <c r="DY150" s="222"/>
      <c r="DZ150" s="222"/>
      <c r="EA150" s="222"/>
      <c r="EB150" s="222"/>
      <c r="EC150" s="222"/>
      <c r="ED150" s="222"/>
      <c r="EE150" s="222"/>
      <c r="EF150" s="222"/>
      <c r="EG150" s="222"/>
      <c r="EH150" s="222"/>
      <c r="EI150" s="222"/>
      <c r="EJ150" s="222"/>
      <c r="EK150" s="222"/>
      <c r="EL150" s="222"/>
      <c r="EM150" s="222"/>
      <c r="EN150" s="222"/>
      <c r="EO150" s="222"/>
      <c r="EP150" s="222"/>
      <c r="EQ150" s="222"/>
      <c r="ER150" s="222"/>
      <c r="ES150" s="222"/>
      <c r="ET150" s="222"/>
      <c r="EU150" s="222"/>
      <c r="EV150" s="222"/>
      <c r="EW150" s="222"/>
      <c r="EX150" s="222"/>
      <c r="EY150" s="222"/>
      <c r="EZ150" s="222"/>
      <c r="FA150" s="222"/>
      <c r="FB150" s="222"/>
      <c r="FC150" s="222"/>
      <c r="FD150" s="222"/>
      <c r="FE150" s="222"/>
      <c r="FF150" s="222"/>
      <c r="FG150" s="222"/>
      <c r="FH150" s="222"/>
      <c r="FI150" s="222"/>
      <c r="FJ150" s="222"/>
      <c r="FK150" s="222"/>
      <c r="FL150" s="222"/>
      <c r="FM150" s="222"/>
      <c r="FN150" s="222"/>
      <c r="FO150" s="222"/>
      <c r="FP150" s="222"/>
      <c r="FQ150" s="222"/>
      <c r="FR150" s="222"/>
      <c r="FS150" s="222"/>
      <c r="FT150" s="222"/>
      <c r="FU150" s="222"/>
      <c r="FV150" s="222"/>
      <c r="FW150" s="222"/>
      <c r="FX150" s="222"/>
      <c r="FY150" s="222"/>
      <c r="FZ150" s="222"/>
      <c r="GA150" s="222"/>
      <c r="GB150" s="222"/>
      <c r="GC150" s="222"/>
      <c r="GD150" s="222"/>
      <c r="GE150" s="222"/>
      <c r="GF150" s="222"/>
      <c r="GG150" s="222"/>
      <c r="GH150" s="222"/>
      <c r="GI150" s="222"/>
      <c r="GJ150" s="222"/>
      <c r="GK150" s="222"/>
      <c r="GL150" s="222"/>
      <c r="GM150" s="222"/>
      <c r="GN150" s="222"/>
      <c r="GO150" s="222"/>
      <c r="GP150" s="222"/>
      <c r="GQ150" s="222"/>
      <c r="GR150" s="222"/>
      <c r="GS150" s="222"/>
      <c r="GT150" s="222"/>
      <c r="GU150" s="222"/>
      <c r="GV150" s="222"/>
      <c r="GW150" s="222"/>
      <c r="GX150" s="222"/>
      <c r="GY150" s="222"/>
      <c r="GZ150" s="222"/>
      <c r="HA150" s="222"/>
      <c r="HB150" s="222"/>
      <c r="HC150" s="222"/>
      <c r="HD150" s="222"/>
      <c r="HE150" s="222"/>
      <c r="HF150" s="222"/>
      <c r="HG150" s="222"/>
      <c r="HH150" s="222"/>
      <c r="HI150" s="222"/>
      <c r="HJ150" s="222"/>
      <c r="HK150" s="222"/>
      <c r="HL150" s="222"/>
      <c r="HM150" s="222"/>
      <c r="HN150" s="222"/>
      <c r="HO150" s="222"/>
      <c r="HP150" s="222"/>
      <c r="HQ150" s="222"/>
      <c r="HR150" s="222"/>
      <c r="HS150" s="222"/>
      <c r="HT150" s="222"/>
      <c r="HU150" s="222"/>
      <c r="HV150" s="222"/>
      <c r="HW150" s="222"/>
      <c r="HX150" s="222"/>
      <c r="HY150" s="222"/>
      <c r="HZ150" s="222"/>
      <c r="IA150" s="222"/>
      <c r="IB150" s="222"/>
      <c r="IC150" s="222"/>
      <c r="ID150" s="222"/>
      <c r="IE150" s="222"/>
      <c r="IF150" s="222"/>
      <c r="IG150" s="222"/>
      <c r="IH150" s="222"/>
      <c r="II150" s="222"/>
      <c r="IJ150" s="222"/>
      <c r="IK150" s="222"/>
      <c r="IL150" s="222"/>
      <c r="IM150" s="222"/>
      <c r="IN150" s="222"/>
      <c r="IO150" s="222"/>
      <c r="IP150" s="222"/>
      <c r="IQ150" s="222"/>
    </row>
    <row r="151" spans="1:251" s="212" customFormat="1" ht="24.75" customHeight="1">
      <c r="A151" s="654"/>
      <c r="B151" s="234" t="s">
        <v>294</v>
      </c>
      <c r="C151" s="214"/>
      <c r="D151" s="225"/>
      <c r="E151" s="230"/>
      <c r="F151" s="230"/>
      <c r="G151" s="230"/>
      <c r="H151" s="235"/>
      <c r="I151" s="230"/>
      <c r="J151" s="230"/>
      <c r="K151" s="230"/>
      <c r="L151" s="230"/>
      <c r="M151" s="230"/>
      <c r="N151" s="230"/>
      <c r="O151" s="230"/>
      <c r="P151" s="232"/>
      <c r="Q151" s="232"/>
      <c r="R151" s="232"/>
      <c r="S151" s="236"/>
      <c r="T151" s="232"/>
      <c r="U151" s="232"/>
      <c r="V151" s="232"/>
      <c r="W151" s="232"/>
      <c r="X151" s="232"/>
      <c r="Y151" s="232"/>
      <c r="Z151" s="233"/>
      <c r="AA151" s="220">
        <f t="shared" si="20"/>
        <v>0</v>
      </c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22"/>
      <c r="FN151" s="222"/>
      <c r="FO151" s="222"/>
      <c r="FP151" s="222"/>
      <c r="FQ151" s="222"/>
      <c r="FR151" s="222"/>
      <c r="FS151" s="222"/>
      <c r="FT151" s="222"/>
      <c r="FU151" s="222"/>
      <c r="FV151" s="222"/>
      <c r="FW151" s="222"/>
      <c r="FX151" s="222"/>
      <c r="FY151" s="222"/>
      <c r="FZ151" s="222"/>
      <c r="GA151" s="222"/>
      <c r="GB151" s="222"/>
      <c r="GC151" s="222"/>
      <c r="GD151" s="222"/>
      <c r="GE151" s="222"/>
      <c r="GF151" s="222"/>
      <c r="GG151" s="222"/>
      <c r="GH151" s="222"/>
      <c r="GI151" s="222"/>
      <c r="GJ151" s="222"/>
      <c r="GK151" s="222"/>
      <c r="GL151" s="222"/>
      <c r="GM151" s="222"/>
      <c r="GN151" s="222"/>
      <c r="GO151" s="222"/>
      <c r="GP151" s="222"/>
      <c r="GQ151" s="222"/>
      <c r="GR151" s="222"/>
      <c r="GS151" s="222"/>
      <c r="GT151" s="222"/>
      <c r="GU151" s="222"/>
      <c r="GV151" s="222"/>
      <c r="GW151" s="222"/>
      <c r="GX151" s="222"/>
      <c r="GY151" s="222"/>
      <c r="GZ151" s="222"/>
      <c r="HA151" s="222"/>
      <c r="HB151" s="222"/>
      <c r="HC151" s="222"/>
      <c r="HD151" s="222"/>
      <c r="HE151" s="222"/>
      <c r="HF151" s="222"/>
      <c r="HG151" s="222"/>
      <c r="HH151" s="222"/>
      <c r="HI151" s="222"/>
      <c r="HJ151" s="222"/>
      <c r="HK151" s="222"/>
      <c r="HL151" s="222"/>
      <c r="HM151" s="222"/>
      <c r="HN151" s="222"/>
      <c r="HO151" s="222"/>
      <c r="HP151" s="222"/>
      <c r="HQ151" s="222"/>
      <c r="HR151" s="222"/>
      <c r="HS151" s="222"/>
      <c r="HT151" s="222"/>
      <c r="HU151" s="222"/>
      <c r="HV151" s="222"/>
      <c r="HW151" s="222"/>
      <c r="HX151" s="222"/>
      <c r="HY151" s="222"/>
      <c r="HZ151" s="222"/>
      <c r="IA151" s="222"/>
      <c r="IB151" s="222"/>
      <c r="IC151" s="222"/>
      <c r="ID151" s="222"/>
      <c r="IE151" s="222"/>
      <c r="IF151" s="222"/>
      <c r="IG151" s="222"/>
      <c r="IH151" s="222"/>
      <c r="II151" s="222"/>
      <c r="IJ151" s="222"/>
      <c r="IK151" s="222"/>
      <c r="IL151" s="222"/>
      <c r="IM151" s="222"/>
      <c r="IN151" s="222"/>
      <c r="IO151" s="222"/>
      <c r="IP151" s="222"/>
      <c r="IQ151" s="222"/>
    </row>
    <row r="152" spans="1:251" s="212" customFormat="1" ht="24.75" customHeight="1">
      <c r="A152" s="654"/>
      <c r="B152" s="234" t="s">
        <v>295</v>
      </c>
      <c r="C152" s="214"/>
      <c r="D152" s="225"/>
      <c r="E152" s="230"/>
      <c r="F152" s="230"/>
      <c r="G152" s="230"/>
      <c r="H152" s="235"/>
      <c r="I152" s="230"/>
      <c r="J152" s="230"/>
      <c r="K152" s="230"/>
      <c r="L152" s="230"/>
      <c r="M152" s="230"/>
      <c r="N152" s="230"/>
      <c r="O152" s="230"/>
      <c r="P152" s="232"/>
      <c r="Q152" s="232"/>
      <c r="R152" s="232"/>
      <c r="S152" s="236"/>
      <c r="T152" s="232"/>
      <c r="U152" s="232"/>
      <c r="V152" s="232"/>
      <c r="W152" s="232"/>
      <c r="X152" s="232"/>
      <c r="Y152" s="232"/>
      <c r="Z152" s="233"/>
      <c r="AA152" s="220">
        <f t="shared" si="20"/>
        <v>0</v>
      </c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2"/>
      <c r="CQ152" s="222"/>
      <c r="CR152" s="222"/>
      <c r="CS152" s="222"/>
      <c r="CT152" s="222"/>
      <c r="CU152" s="222"/>
      <c r="CV152" s="222"/>
      <c r="CW152" s="222"/>
      <c r="CX152" s="222"/>
      <c r="CY152" s="222"/>
      <c r="CZ152" s="222"/>
      <c r="DA152" s="222"/>
      <c r="DB152" s="222"/>
      <c r="DC152" s="222"/>
      <c r="DD152" s="222"/>
      <c r="DE152" s="222"/>
      <c r="DF152" s="222"/>
      <c r="DG152" s="222"/>
      <c r="DH152" s="222"/>
      <c r="DI152" s="222"/>
      <c r="DJ152" s="222"/>
      <c r="DK152" s="222"/>
      <c r="DL152" s="222"/>
      <c r="DM152" s="222"/>
      <c r="DN152" s="222"/>
      <c r="DO152" s="222"/>
      <c r="DP152" s="222"/>
      <c r="DQ152" s="222"/>
      <c r="DR152" s="222"/>
      <c r="DS152" s="222"/>
      <c r="DT152" s="222"/>
      <c r="DU152" s="222"/>
      <c r="DV152" s="222"/>
      <c r="DW152" s="222"/>
      <c r="DX152" s="222"/>
      <c r="DY152" s="222"/>
      <c r="DZ152" s="222"/>
      <c r="EA152" s="222"/>
      <c r="EB152" s="222"/>
      <c r="EC152" s="222"/>
      <c r="ED152" s="222"/>
      <c r="EE152" s="222"/>
      <c r="EF152" s="222"/>
      <c r="EG152" s="222"/>
      <c r="EH152" s="222"/>
      <c r="EI152" s="222"/>
      <c r="EJ152" s="222"/>
      <c r="EK152" s="222"/>
      <c r="EL152" s="222"/>
      <c r="EM152" s="222"/>
      <c r="EN152" s="222"/>
      <c r="EO152" s="222"/>
      <c r="EP152" s="222"/>
      <c r="EQ152" s="222"/>
      <c r="ER152" s="222"/>
      <c r="ES152" s="222"/>
      <c r="ET152" s="222"/>
      <c r="EU152" s="222"/>
      <c r="EV152" s="222"/>
      <c r="EW152" s="222"/>
      <c r="EX152" s="222"/>
      <c r="EY152" s="222"/>
      <c r="EZ152" s="222"/>
      <c r="FA152" s="222"/>
      <c r="FB152" s="222"/>
      <c r="FC152" s="222"/>
      <c r="FD152" s="222"/>
      <c r="FE152" s="222"/>
      <c r="FF152" s="222"/>
      <c r="FG152" s="222"/>
      <c r="FH152" s="222"/>
      <c r="FI152" s="222"/>
      <c r="FJ152" s="222"/>
      <c r="FK152" s="222"/>
      <c r="FL152" s="222"/>
      <c r="FM152" s="222"/>
      <c r="FN152" s="222"/>
      <c r="FO152" s="222"/>
      <c r="FP152" s="222"/>
      <c r="FQ152" s="222"/>
      <c r="FR152" s="222"/>
      <c r="FS152" s="222"/>
      <c r="FT152" s="222"/>
      <c r="FU152" s="222"/>
      <c r="FV152" s="222"/>
      <c r="FW152" s="222"/>
      <c r="FX152" s="222"/>
      <c r="FY152" s="222"/>
      <c r="FZ152" s="222"/>
      <c r="GA152" s="222"/>
      <c r="GB152" s="222"/>
      <c r="GC152" s="222"/>
      <c r="GD152" s="222"/>
      <c r="GE152" s="222"/>
      <c r="GF152" s="222"/>
      <c r="GG152" s="222"/>
      <c r="GH152" s="222"/>
      <c r="GI152" s="222"/>
      <c r="GJ152" s="222"/>
      <c r="GK152" s="222"/>
      <c r="GL152" s="222"/>
      <c r="GM152" s="222"/>
      <c r="GN152" s="222"/>
      <c r="GO152" s="222"/>
      <c r="GP152" s="222"/>
      <c r="GQ152" s="222"/>
      <c r="GR152" s="222"/>
      <c r="GS152" s="222"/>
      <c r="GT152" s="222"/>
      <c r="GU152" s="222"/>
      <c r="GV152" s="222"/>
      <c r="GW152" s="222"/>
      <c r="GX152" s="222"/>
      <c r="GY152" s="222"/>
      <c r="GZ152" s="222"/>
      <c r="HA152" s="222"/>
      <c r="HB152" s="222"/>
      <c r="HC152" s="222"/>
      <c r="HD152" s="222"/>
      <c r="HE152" s="222"/>
      <c r="HF152" s="222"/>
      <c r="HG152" s="222"/>
      <c r="HH152" s="222"/>
      <c r="HI152" s="222"/>
      <c r="HJ152" s="222"/>
      <c r="HK152" s="222"/>
      <c r="HL152" s="222"/>
      <c r="HM152" s="222"/>
      <c r="HN152" s="222"/>
      <c r="HO152" s="222"/>
      <c r="HP152" s="222"/>
      <c r="HQ152" s="222"/>
      <c r="HR152" s="222"/>
      <c r="HS152" s="222"/>
      <c r="HT152" s="222"/>
      <c r="HU152" s="222"/>
      <c r="HV152" s="222"/>
      <c r="HW152" s="222"/>
      <c r="HX152" s="222"/>
      <c r="HY152" s="222"/>
      <c r="HZ152" s="222"/>
      <c r="IA152" s="222"/>
      <c r="IB152" s="222"/>
      <c r="IC152" s="222"/>
      <c r="ID152" s="222"/>
      <c r="IE152" s="222"/>
      <c r="IF152" s="222"/>
      <c r="IG152" s="222"/>
      <c r="IH152" s="222"/>
      <c r="II152" s="222"/>
      <c r="IJ152" s="222"/>
      <c r="IK152" s="222"/>
      <c r="IL152" s="222"/>
      <c r="IM152" s="222"/>
      <c r="IN152" s="222"/>
      <c r="IO152" s="222"/>
      <c r="IP152" s="222"/>
      <c r="IQ152" s="222"/>
    </row>
    <row r="153" spans="1:251" s="212" customFormat="1" ht="24.75" customHeight="1">
      <c r="A153" s="654"/>
      <c r="B153" s="234" t="s">
        <v>296</v>
      </c>
      <c r="C153" s="214"/>
      <c r="D153" s="225"/>
      <c r="E153" s="230"/>
      <c r="F153" s="230"/>
      <c r="G153" s="230"/>
      <c r="H153" s="235"/>
      <c r="I153" s="230"/>
      <c r="J153" s="230"/>
      <c r="K153" s="230"/>
      <c r="L153" s="230"/>
      <c r="M153" s="230"/>
      <c r="N153" s="230"/>
      <c r="O153" s="230"/>
      <c r="P153" s="232"/>
      <c r="Q153" s="232"/>
      <c r="R153" s="232"/>
      <c r="S153" s="236"/>
      <c r="T153" s="232"/>
      <c r="U153" s="232"/>
      <c r="V153" s="232"/>
      <c r="W153" s="232"/>
      <c r="X153" s="232"/>
      <c r="Y153" s="232"/>
      <c r="Z153" s="233"/>
      <c r="AA153" s="220">
        <f t="shared" si="20"/>
        <v>0</v>
      </c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  <c r="CF153" s="222"/>
      <c r="CG153" s="222"/>
      <c r="CH153" s="222"/>
      <c r="CI153" s="222"/>
      <c r="CJ153" s="222"/>
      <c r="CK153" s="222"/>
      <c r="CL153" s="222"/>
      <c r="CM153" s="222"/>
      <c r="CN153" s="222"/>
      <c r="CO153" s="222"/>
      <c r="CP153" s="222"/>
      <c r="CQ153" s="222"/>
      <c r="CR153" s="222"/>
      <c r="CS153" s="222"/>
      <c r="CT153" s="222"/>
      <c r="CU153" s="222"/>
      <c r="CV153" s="222"/>
      <c r="CW153" s="222"/>
      <c r="CX153" s="222"/>
      <c r="CY153" s="222"/>
      <c r="CZ153" s="222"/>
      <c r="DA153" s="222"/>
      <c r="DB153" s="222"/>
      <c r="DC153" s="222"/>
      <c r="DD153" s="222"/>
      <c r="DE153" s="222"/>
      <c r="DF153" s="222"/>
      <c r="DG153" s="222"/>
      <c r="DH153" s="222"/>
      <c r="DI153" s="222"/>
      <c r="DJ153" s="222"/>
      <c r="DK153" s="222"/>
      <c r="DL153" s="222"/>
      <c r="DM153" s="222"/>
      <c r="DN153" s="222"/>
      <c r="DO153" s="222"/>
      <c r="DP153" s="222"/>
      <c r="DQ153" s="222"/>
      <c r="DR153" s="222"/>
      <c r="DS153" s="222"/>
      <c r="DT153" s="222"/>
      <c r="DU153" s="222"/>
      <c r="DV153" s="222"/>
      <c r="DW153" s="222"/>
      <c r="DX153" s="222"/>
      <c r="DY153" s="222"/>
      <c r="DZ153" s="222"/>
      <c r="EA153" s="222"/>
      <c r="EB153" s="222"/>
      <c r="EC153" s="222"/>
      <c r="ED153" s="222"/>
      <c r="EE153" s="222"/>
      <c r="EF153" s="222"/>
      <c r="EG153" s="222"/>
      <c r="EH153" s="222"/>
      <c r="EI153" s="222"/>
      <c r="EJ153" s="222"/>
      <c r="EK153" s="222"/>
      <c r="EL153" s="222"/>
      <c r="EM153" s="222"/>
      <c r="EN153" s="222"/>
      <c r="EO153" s="222"/>
      <c r="EP153" s="222"/>
      <c r="EQ153" s="222"/>
      <c r="ER153" s="222"/>
      <c r="ES153" s="222"/>
      <c r="ET153" s="222"/>
      <c r="EU153" s="222"/>
      <c r="EV153" s="222"/>
      <c r="EW153" s="222"/>
      <c r="EX153" s="222"/>
      <c r="EY153" s="222"/>
      <c r="EZ153" s="222"/>
      <c r="FA153" s="222"/>
      <c r="FB153" s="222"/>
      <c r="FC153" s="222"/>
      <c r="FD153" s="222"/>
      <c r="FE153" s="222"/>
      <c r="FF153" s="222"/>
      <c r="FG153" s="222"/>
      <c r="FH153" s="222"/>
      <c r="FI153" s="222"/>
      <c r="FJ153" s="222"/>
      <c r="FK153" s="222"/>
      <c r="FL153" s="222"/>
      <c r="FM153" s="222"/>
      <c r="FN153" s="222"/>
      <c r="FO153" s="222"/>
      <c r="FP153" s="222"/>
      <c r="FQ153" s="222"/>
      <c r="FR153" s="222"/>
      <c r="FS153" s="222"/>
      <c r="FT153" s="222"/>
      <c r="FU153" s="222"/>
      <c r="FV153" s="222"/>
      <c r="FW153" s="222"/>
      <c r="FX153" s="222"/>
      <c r="FY153" s="222"/>
      <c r="FZ153" s="222"/>
      <c r="GA153" s="222"/>
      <c r="GB153" s="222"/>
      <c r="GC153" s="222"/>
      <c r="GD153" s="222"/>
      <c r="GE153" s="222"/>
      <c r="GF153" s="222"/>
      <c r="GG153" s="222"/>
      <c r="GH153" s="222"/>
      <c r="GI153" s="222"/>
      <c r="GJ153" s="222"/>
      <c r="GK153" s="222"/>
      <c r="GL153" s="222"/>
      <c r="GM153" s="222"/>
      <c r="GN153" s="222"/>
      <c r="GO153" s="222"/>
      <c r="GP153" s="222"/>
      <c r="GQ153" s="222"/>
      <c r="GR153" s="222"/>
      <c r="GS153" s="222"/>
      <c r="GT153" s="222"/>
      <c r="GU153" s="222"/>
      <c r="GV153" s="222"/>
      <c r="GW153" s="222"/>
      <c r="GX153" s="222"/>
      <c r="GY153" s="222"/>
      <c r="GZ153" s="222"/>
      <c r="HA153" s="222"/>
      <c r="HB153" s="222"/>
      <c r="HC153" s="222"/>
      <c r="HD153" s="222"/>
      <c r="HE153" s="222"/>
      <c r="HF153" s="222"/>
      <c r="HG153" s="222"/>
      <c r="HH153" s="222"/>
      <c r="HI153" s="222"/>
      <c r="HJ153" s="222"/>
      <c r="HK153" s="222"/>
      <c r="HL153" s="222"/>
      <c r="HM153" s="222"/>
      <c r="HN153" s="222"/>
      <c r="HO153" s="222"/>
      <c r="HP153" s="222"/>
      <c r="HQ153" s="222"/>
      <c r="HR153" s="222"/>
      <c r="HS153" s="222"/>
      <c r="HT153" s="222"/>
      <c r="HU153" s="222"/>
      <c r="HV153" s="222"/>
      <c r="HW153" s="222"/>
      <c r="HX153" s="222"/>
      <c r="HY153" s="222"/>
      <c r="HZ153" s="222"/>
      <c r="IA153" s="222"/>
      <c r="IB153" s="222"/>
      <c r="IC153" s="222"/>
      <c r="ID153" s="222"/>
      <c r="IE153" s="222"/>
      <c r="IF153" s="222"/>
      <c r="IG153" s="222"/>
      <c r="IH153" s="222"/>
      <c r="II153" s="222"/>
      <c r="IJ153" s="222"/>
      <c r="IK153" s="222"/>
      <c r="IL153" s="222"/>
      <c r="IM153" s="222"/>
      <c r="IN153" s="222"/>
      <c r="IO153" s="222"/>
      <c r="IP153" s="222"/>
      <c r="IQ153" s="222"/>
    </row>
    <row r="154" spans="1:251" s="212" customFormat="1" ht="24.75" customHeight="1">
      <c r="A154" s="654"/>
      <c r="B154" s="234" t="s">
        <v>297</v>
      </c>
      <c r="C154" s="214"/>
      <c r="D154" s="225"/>
      <c r="E154" s="230"/>
      <c r="F154" s="230"/>
      <c r="G154" s="230"/>
      <c r="H154" s="235"/>
      <c r="I154" s="230"/>
      <c r="J154" s="230"/>
      <c r="K154" s="230"/>
      <c r="L154" s="230"/>
      <c r="M154" s="230"/>
      <c r="N154" s="230"/>
      <c r="O154" s="230"/>
      <c r="P154" s="232"/>
      <c r="Q154" s="232"/>
      <c r="R154" s="232"/>
      <c r="S154" s="236"/>
      <c r="T154" s="232"/>
      <c r="U154" s="232"/>
      <c r="V154" s="232"/>
      <c r="W154" s="232"/>
      <c r="X154" s="232"/>
      <c r="Y154" s="232"/>
      <c r="Z154" s="233"/>
      <c r="AA154" s="220">
        <f t="shared" si="20"/>
        <v>0</v>
      </c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222"/>
      <c r="CC154" s="222"/>
      <c r="CD154" s="222"/>
      <c r="CE154" s="222"/>
      <c r="CF154" s="222"/>
      <c r="CG154" s="222"/>
      <c r="CH154" s="222"/>
      <c r="CI154" s="222"/>
      <c r="CJ154" s="222"/>
      <c r="CK154" s="222"/>
      <c r="CL154" s="222"/>
      <c r="CM154" s="222"/>
      <c r="CN154" s="222"/>
      <c r="CO154" s="222"/>
      <c r="CP154" s="222"/>
      <c r="CQ154" s="222"/>
      <c r="CR154" s="222"/>
      <c r="CS154" s="222"/>
      <c r="CT154" s="222"/>
      <c r="CU154" s="222"/>
      <c r="CV154" s="222"/>
      <c r="CW154" s="222"/>
      <c r="CX154" s="222"/>
      <c r="CY154" s="222"/>
      <c r="CZ154" s="222"/>
      <c r="DA154" s="222"/>
      <c r="DB154" s="222"/>
      <c r="DC154" s="222"/>
      <c r="DD154" s="222"/>
      <c r="DE154" s="222"/>
      <c r="DF154" s="222"/>
      <c r="DG154" s="222"/>
      <c r="DH154" s="222"/>
      <c r="DI154" s="222"/>
      <c r="DJ154" s="222"/>
      <c r="DK154" s="222"/>
      <c r="DL154" s="222"/>
      <c r="DM154" s="222"/>
      <c r="DN154" s="222"/>
      <c r="DO154" s="222"/>
      <c r="DP154" s="222"/>
      <c r="DQ154" s="222"/>
      <c r="DR154" s="222"/>
      <c r="DS154" s="222"/>
      <c r="DT154" s="222"/>
      <c r="DU154" s="222"/>
      <c r="DV154" s="222"/>
      <c r="DW154" s="222"/>
      <c r="DX154" s="222"/>
      <c r="DY154" s="222"/>
      <c r="DZ154" s="222"/>
      <c r="EA154" s="222"/>
      <c r="EB154" s="222"/>
      <c r="EC154" s="222"/>
      <c r="ED154" s="222"/>
      <c r="EE154" s="222"/>
      <c r="EF154" s="222"/>
      <c r="EG154" s="222"/>
      <c r="EH154" s="222"/>
      <c r="EI154" s="222"/>
      <c r="EJ154" s="222"/>
      <c r="EK154" s="222"/>
      <c r="EL154" s="222"/>
      <c r="EM154" s="222"/>
      <c r="EN154" s="222"/>
      <c r="EO154" s="222"/>
      <c r="EP154" s="222"/>
      <c r="EQ154" s="222"/>
      <c r="ER154" s="222"/>
      <c r="ES154" s="222"/>
      <c r="ET154" s="222"/>
      <c r="EU154" s="222"/>
      <c r="EV154" s="222"/>
      <c r="EW154" s="222"/>
      <c r="EX154" s="222"/>
      <c r="EY154" s="222"/>
      <c r="EZ154" s="222"/>
      <c r="FA154" s="222"/>
      <c r="FB154" s="222"/>
      <c r="FC154" s="222"/>
      <c r="FD154" s="222"/>
      <c r="FE154" s="222"/>
      <c r="FF154" s="222"/>
      <c r="FG154" s="222"/>
      <c r="FH154" s="222"/>
      <c r="FI154" s="222"/>
      <c r="FJ154" s="222"/>
      <c r="FK154" s="222"/>
      <c r="FL154" s="222"/>
      <c r="FM154" s="222"/>
      <c r="FN154" s="222"/>
      <c r="FO154" s="222"/>
      <c r="FP154" s="222"/>
      <c r="FQ154" s="222"/>
      <c r="FR154" s="222"/>
      <c r="FS154" s="222"/>
      <c r="FT154" s="222"/>
      <c r="FU154" s="222"/>
      <c r="FV154" s="222"/>
      <c r="FW154" s="222"/>
      <c r="FX154" s="222"/>
      <c r="FY154" s="222"/>
      <c r="FZ154" s="222"/>
      <c r="GA154" s="222"/>
      <c r="GB154" s="222"/>
      <c r="GC154" s="222"/>
      <c r="GD154" s="222"/>
      <c r="GE154" s="222"/>
      <c r="GF154" s="222"/>
      <c r="GG154" s="222"/>
      <c r="GH154" s="222"/>
      <c r="GI154" s="222"/>
      <c r="GJ154" s="222"/>
      <c r="GK154" s="222"/>
      <c r="GL154" s="222"/>
      <c r="GM154" s="222"/>
      <c r="GN154" s="222"/>
      <c r="GO154" s="222"/>
      <c r="GP154" s="222"/>
      <c r="GQ154" s="222"/>
      <c r="GR154" s="222"/>
      <c r="GS154" s="222"/>
      <c r="GT154" s="222"/>
      <c r="GU154" s="222"/>
      <c r="GV154" s="222"/>
      <c r="GW154" s="222"/>
      <c r="GX154" s="222"/>
      <c r="GY154" s="222"/>
      <c r="GZ154" s="222"/>
      <c r="HA154" s="222"/>
      <c r="HB154" s="222"/>
      <c r="HC154" s="222"/>
      <c r="HD154" s="222"/>
      <c r="HE154" s="222"/>
      <c r="HF154" s="222"/>
      <c r="HG154" s="222"/>
      <c r="HH154" s="222"/>
      <c r="HI154" s="222"/>
      <c r="HJ154" s="222"/>
      <c r="HK154" s="222"/>
      <c r="HL154" s="222"/>
      <c r="HM154" s="222"/>
      <c r="HN154" s="222"/>
      <c r="HO154" s="222"/>
      <c r="HP154" s="222"/>
      <c r="HQ154" s="222"/>
      <c r="HR154" s="222"/>
      <c r="HS154" s="222"/>
      <c r="HT154" s="222"/>
      <c r="HU154" s="222"/>
      <c r="HV154" s="222"/>
      <c r="HW154" s="222"/>
      <c r="HX154" s="222"/>
      <c r="HY154" s="222"/>
      <c r="HZ154" s="222"/>
      <c r="IA154" s="222"/>
      <c r="IB154" s="222"/>
      <c r="IC154" s="222"/>
      <c r="ID154" s="222"/>
      <c r="IE154" s="222"/>
      <c r="IF154" s="222"/>
      <c r="IG154" s="222"/>
      <c r="IH154" s="222"/>
      <c r="II154" s="222"/>
      <c r="IJ154" s="222"/>
      <c r="IK154" s="222"/>
      <c r="IL154" s="222"/>
      <c r="IM154" s="222"/>
      <c r="IN154" s="222"/>
      <c r="IO154" s="222"/>
      <c r="IP154" s="222"/>
      <c r="IQ154" s="222"/>
    </row>
    <row r="155" spans="1:251" s="212" customFormat="1" ht="24.75" customHeight="1">
      <c r="A155" s="654"/>
      <c r="B155" s="234" t="s">
        <v>298</v>
      </c>
      <c r="C155" s="214"/>
      <c r="D155" s="225"/>
      <c r="E155" s="230"/>
      <c r="F155" s="230"/>
      <c r="G155" s="230"/>
      <c r="H155" s="235"/>
      <c r="I155" s="230"/>
      <c r="J155" s="230"/>
      <c r="K155" s="230"/>
      <c r="L155" s="230"/>
      <c r="M155" s="230"/>
      <c r="N155" s="230"/>
      <c r="O155" s="230"/>
      <c r="P155" s="232"/>
      <c r="Q155" s="232"/>
      <c r="R155" s="232"/>
      <c r="S155" s="236"/>
      <c r="T155" s="232"/>
      <c r="U155" s="232"/>
      <c r="V155" s="232"/>
      <c r="W155" s="232"/>
      <c r="X155" s="232"/>
      <c r="Y155" s="232"/>
      <c r="Z155" s="233"/>
      <c r="AA155" s="220">
        <f t="shared" si="20"/>
        <v>0</v>
      </c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  <c r="BZ155" s="222"/>
      <c r="CA155" s="222"/>
      <c r="CB155" s="222"/>
      <c r="CC155" s="222"/>
      <c r="CD155" s="222"/>
      <c r="CE155" s="222"/>
      <c r="CF155" s="222"/>
      <c r="CG155" s="222"/>
      <c r="CH155" s="222"/>
      <c r="CI155" s="222"/>
      <c r="CJ155" s="222"/>
      <c r="CK155" s="222"/>
      <c r="CL155" s="222"/>
      <c r="CM155" s="222"/>
      <c r="CN155" s="222"/>
      <c r="CO155" s="222"/>
      <c r="CP155" s="222"/>
      <c r="CQ155" s="222"/>
      <c r="CR155" s="222"/>
      <c r="CS155" s="222"/>
      <c r="CT155" s="222"/>
      <c r="CU155" s="222"/>
      <c r="CV155" s="222"/>
      <c r="CW155" s="222"/>
      <c r="CX155" s="222"/>
      <c r="CY155" s="222"/>
      <c r="CZ155" s="222"/>
      <c r="DA155" s="222"/>
      <c r="DB155" s="222"/>
      <c r="DC155" s="222"/>
      <c r="DD155" s="222"/>
      <c r="DE155" s="222"/>
      <c r="DF155" s="222"/>
      <c r="DG155" s="222"/>
      <c r="DH155" s="222"/>
      <c r="DI155" s="222"/>
      <c r="DJ155" s="222"/>
      <c r="DK155" s="222"/>
      <c r="DL155" s="222"/>
      <c r="DM155" s="222"/>
      <c r="DN155" s="222"/>
      <c r="DO155" s="222"/>
      <c r="DP155" s="222"/>
      <c r="DQ155" s="222"/>
      <c r="DR155" s="222"/>
      <c r="DS155" s="222"/>
      <c r="DT155" s="222"/>
      <c r="DU155" s="222"/>
      <c r="DV155" s="222"/>
      <c r="DW155" s="222"/>
      <c r="DX155" s="222"/>
      <c r="DY155" s="222"/>
      <c r="DZ155" s="222"/>
      <c r="EA155" s="222"/>
      <c r="EB155" s="222"/>
      <c r="EC155" s="222"/>
      <c r="ED155" s="222"/>
      <c r="EE155" s="222"/>
      <c r="EF155" s="222"/>
      <c r="EG155" s="222"/>
      <c r="EH155" s="222"/>
      <c r="EI155" s="222"/>
      <c r="EJ155" s="222"/>
      <c r="EK155" s="222"/>
      <c r="EL155" s="222"/>
      <c r="EM155" s="222"/>
      <c r="EN155" s="222"/>
      <c r="EO155" s="222"/>
      <c r="EP155" s="222"/>
      <c r="EQ155" s="222"/>
      <c r="ER155" s="222"/>
      <c r="ES155" s="222"/>
      <c r="ET155" s="222"/>
      <c r="EU155" s="222"/>
      <c r="EV155" s="222"/>
      <c r="EW155" s="222"/>
      <c r="EX155" s="222"/>
      <c r="EY155" s="222"/>
      <c r="EZ155" s="222"/>
      <c r="FA155" s="222"/>
      <c r="FB155" s="222"/>
      <c r="FC155" s="222"/>
      <c r="FD155" s="222"/>
      <c r="FE155" s="222"/>
      <c r="FF155" s="222"/>
      <c r="FG155" s="222"/>
      <c r="FH155" s="222"/>
      <c r="FI155" s="222"/>
      <c r="FJ155" s="222"/>
      <c r="FK155" s="222"/>
      <c r="FL155" s="222"/>
      <c r="FM155" s="222"/>
      <c r="FN155" s="222"/>
      <c r="FO155" s="222"/>
      <c r="FP155" s="222"/>
      <c r="FQ155" s="222"/>
      <c r="FR155" s="222"/>
      <c r="FS155" s="222"/>
      <c r="FT155" s="222"/>
      <c r="FU155" s="222"/>
      <c r="FV155" s="222"/>
      <c r="FW155" s="222"/>
      <c r="FX155" s="222"/>
      <c r="FY155" s="222"/>
      <c r="FZ155" s="222"/>
      <c r="GA155" s="222"/>
      <c r="GB155" s="222"/>
      <c r="GC155" s="222"/>
      <c r="GD155" s="222"/>
      <c r="GE155" s="222"/>
      <c r="GF155" s="222"/>
      <c r="GG155" s="222"/>
      <c r="GH155" s="222"/>
      <c r="GI155" s="222"/>
      <c r="GJ155" s="222"/>
      <c r="GK155" s="222"/>
      <c r="GL155" s="222"/>
      <c r="GM155" s="222"/>
      <c r="GN155" s="222"/>
      <c r="GO155" s="222"/>
      <c r="GP155" s="222"/>
      <c r="GQ155" s="222"/>
      <c r="GR155" s="222"/>
      <c r="GS155" s="222"/>
      <c r="GT155" s="222"/>
      <c r="GU155" s="222"/>
      <c r="GV155" s="222"/>
      <c r="GW155" s="222"/>
      <c r="GX155" s="222"/>
      <c r="GY155" s="222"/>
      <c r="GZ155" s="222"/>
      <c r="HA155" s="222"/>
      <c r="HB155" s="222"/>
      <c r="HC155" s="222"/>
      <c r="HD155" s="222"/>
      <c r="HE155" s="222"/>
      <c r="HF155" s="222"/>
      <c r="HG155" s="222"/>
      <c r="HH155" s="222"/>
      <c r="HI155" s="222"/>
      <c r="HJ155" s="222"/>
      <c r="HK155" s="222"/>
      <c r="HL155" s="222"/>
      <c r="HM155" s="222"/>
      <c r="HN155" s="222"/>
      <c r="HO155" s="222"/>
      <c r="HP155" s="222"/>
      <c r="HQ155" s="222"/>
      <c r="HR155" s="222"/>
      <c r="HS155" s="222"/>
      <c r="HT155" s="222"/>
      <c r="HU155" s="222"/>
      <c r="HV155" s="222"/>
      <c r="HW155" s="222"/>
      <c r="HX155" s="222"/>
      <c r="HY155" s="222"/>
      <c r="HZ155" s="222"/>
      <c r="IA155" s="222"/>
      <c r="IB155" s="222"/>
      <c r="IC155" s="222"/>
      <c r="ID155" s="222"/>
      <c r="IE155" s="222"/>
      <c r="IF155" s="222"/>
      <c r="IG155" s="222"/>
      <c r="IH155" s="222"/>
      <c r="II155" s="222"/>
      <c r="IJ155" s="222"/>
      <c r="IK155" s="222"/>
      <c r="IL155" s="222"/>
      <c r="IM155" s="222"/>
      <c r="IN155" s="222"/>
      <c r="IO155" s="222"/>
      <c r="IP155" s="222"/>
      <c r="IQ155" s="222"/>
    </row>
    <row r="156" spans="1:251" s="212" customFormat="1" ht="24.75" customHeight="1">
      <c r="A156" s="654"/>
      <c r="B156" s="234" t="s">
        <v>299</v>
      </c>
      <c r="C156" s="214"/>
      <c r="D156" s="225"/>
      <c r="E156" s="230"/>
      <c r="F156" s="230"/>
      <c r="G156" s="230"/>
      <c r="H156" s="235"/>
      <c r="I156" s="230"/>
      <c r="J156" s="230"/>
      <c r="K156" s="230"/>
      <c r="L156" s="230"/>
      <c r="M156" s="230"/>
      <c r="N156" s="230"/>
      <c r="O156" s="230"/>
      <c r="P156" s="232"/>
      <c r="Q156" s="232"/>
      <c r="R156" s="232"/>
      <c r="S156" s="236"/>
      <c r="T156" s="232"/>
      <c r="U156" s="232"/>
      <c r="V156" s="232"/>
      <c r="W156" s="232"/>
      <c r="X156" s="232"/>
      <c r="Y156" s="232"/>
      <c r="Z156" s="233"/>
      <c r="AA156" s="220">
        <f t="shared" si="20"/>
        <v>0</v>
      </c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222"/>
      <c r="CC156" s="222"/>
      <c r="CD156" s="222"/>
      <c r="CE156" s="222"/>
      <c r="CF156" s="222"/>
      <c r="CG156" s="222"/>
      <c r="CH156" s="222"/>
      <c r="CI156" s="222"/>
      <c r="CJ156" s="222"/>
      <c r="CK156" s="222"/>
      <c r="CL156" s="222"/>
      <c r="CM156" s="222"/>
      <c r="CN156" s="222"/>
      <c r="CO156" s="222"/>
      <c r="CP156" s="222"/>
      <c r="CQ156" s="222"/>
      <c r="CR156" s="222"/>
      <c r="CS156" s="222"/>
      <c r="CT156" s="222"/>
      <c r="CU156" s="222"/>
      <c r="CV156" s="222"/>
      <c r="CW156" s="222"/>
      <c r="CX156" s="222"/>
      <c r="CY156" s="222"/>
      <c r="CZ156" s="222"/>
      <c r="DA156" s="222"/>
      <c r="DB156" s="222"/>
      <c r="DC156" s="222"/>
      <c r="DD156" s="222"/>
      <c r="DE156" s="222"/>
      <c r="DF156" s="222"/>
      <c r="DG156" s="222"/>
      <c r="DH156" s="222"/>
      <c r="DI156" s="222"/>
      <c r="DJ156" s="222"/>
      <c r="DK156" s="222"/>
      <c r="DL156" s="222"/>
      <c r="DM156" s="222"/>
      <c r="DN156" s="222"/>
      <c r="DO156" s="222"/>
      <c r="DP156" s="222"/>
      <c r="DQ156" s="222"/>
      <c r="DR156" s="222"/>
      <c r="DS156" s="222"/>
      <c r="DT156" s="222"/>
      <c r="DU156" s="222"/>
      <c r="DV156" s="222"/>
      <c r="DW156" s="222"/>
      <c r="DX156" s="222"/>
      <c r="DY156" s="222"/>
      <c r="DZ156" s="222"/>
      <c r="EA156" s="222"/>
      <c r="EB156" s="222"/>
      <c r="EC156" s="222"/>
      <c r="ED156" s="222"/>
      <c r="EE156" s="222"/>
      <c r="EF156" s="222"/>
      <c r="EG156" s="222"/>
      <c r="EH156" s="222"/>
      <c r="EI156" s="222"/>
      <c r="EJ156" s="222"/>
      <c r="EK156" s="222"/>
      <c r="EL156" s="222"/>
      <c r="EM156" s="222"/>
      <c r="EN156" s="222"/>
      <c r="EO156" s="222"/>
      <c r="EP156" s="222"/>
      <c r="EQ156" s="222"/>
      <c r="ER156" s="222"/>
      <c r="ES156" s="222"/>
      <c r="ET156" s="222"/>
      <c r="EU156" s="222"/>
      <c r="EV156" s="222"/>
      <c r="EW156" s="222"/>
      <c r="EX156" s="222"/>
      <c r="EY156" s="222"/>
      <c r="EZ156" s="222"/>
      <c r="FA156" s="222"/>
      <c r="FB156" s="222"/>
      <c r="FC156" s="222"/>
      <c r="FD156" s="222"/>
      <c r="FE156" s="222"/>
      <c r="FF156" s="222"/>
      <c r="FG156" s="222"/>
      <c r="FH156" s="222"/>
      <c r="FI156" s="222"/>
      <c r="FJ156" s="222"/>
      <c r="FK156" s="222"/>
      <c r="FL156" s="222"/>
      <c r="FM156" s="222"/>
      <c r="FN156" s="222"/>
      <c r="FO156" s="222"/>
      <c r="FP156" s="222"/>
      <c r="FQ156" s="222"/>
      <c r="FR156" s="222"/>
      <c r="FS156" s="222"/>
      <c r="FT156" s="222"/>
      <c r="FU156" s="222"/>
      <c r="FV156" s="222"/>
      <c r="FW156" s="222"/>
      <c r="FX156" s="222"/>
      <c r="FY156" s="222"/>
      <c r="FZ156" s="222"/>
      <c r="GA156" s="222"/>
      <c r="GB156" s="222"/>
      <c r="GC156" s="222"/>
      <c r="GD156" s="222"/>
      <c r="GE156" s="222"/>
      <c r="GF156" s="222"/>
      <c r="GG156" s="222"/>
      <c r="GH156" s="222"/>
      <c r="GI156" s="222"/>
      <c r="GJ156" s="222"/>
      <c r="GK156" s="222"/>
      <c r="GL156" s="222"/>
      <c r="GM156" s="222"/>
      <c r="GN156" s="222"/>
      <c r="GO156" s="222"/>
      <c r="GP156" s="222"/>
      <c r="GQ156" s="222"/>
      <c r="GR156" s="222"/>
      <c r="GS156" s="222"/>
      <c r="GT156" s="222"/>
      <c r="GU156" s="222"/>
      <c r="GV156" s="222"/>
      <c r="GW156" s="222"/>
      <c r="GX156" s="222"/>
      <c r="GY156" s="222"/>
      <c r="GZ156" s="222"/>
      <c r="HA156" s="222"/>
      <c r="HB156" s="222"/>
      <c r="HC156" s="222"/>
      <c r="HD156" s="222"/>
      <c r="HE156" s="222"/>
      <c r="HF156" s="222"/>
      <c r="HG156" s="222"/>
      <c r="HH156" s="222"/>
      <c r="HI156" s="222"/>
      <c r="HJ156" s="222"/>
      <c r="HK156" s="222"/>
      <c r="HL156" s="222"/>
      <c r="HM156" s="222"/>
      <c r="HN156" s="222"/>
      <c r="HO156" s="222"/>
      <c r="HP156" s="222"/>
      <c r="HQ156" s="222"/>
      <c r="HR156" s="222"/>
      <c r="HS156" s="222"/>
      <c r="HT156" s="222"/>
      <c r="HU156" s="222"/>
      <c r="HV156" s="222"/>
      <c r="HW156" s="222"/>
      <c r="HX156" s="222"/>
      <c r="HY156" s="222"/>
      <c r="HZ156" s="222"/>
      <c r="IA156" s="222"/>
      <c r="IB156" s="222"/>
      <c r="IC156" s="222"/>
      <c r="ID156" s="222"/>
      <c r="IE156" s="222"/>
      <c r="IF156" s="222"/>
      <c r="IG156" s="222"/>
      <c r="IH156" s="222"/>
      <c r="II156" s="222"/>
      <c r="IJ156" s="222"/>
      <c r="IK156" s="222"/>
      <c r="IL156" s="222"/>
      <c r="IM156" s="222"/>
      <c r="IN156" s="222"/>
      <c r="IO156" s="222"/>
      <c r="IP156" s="222"/>
      <c r="IQ156" s="222"/>
    </row>
    <row r="157" spans="1:251" s="212" customFormat="1" ht="24.75" customHeight="1">
      <c r="A157" s="654"/>
      <c r="B157" s="234" t="s">
        <v>300</v>
      </c>
      <c r="C157" s="214"/>
      <c r="D157" s="225"/>
      <c r="E157" s="230"/>
      <c r="F157" s="230"/>
      <c r="G157" s="230"/>
      <c r="H157" s="235"/>
      <c r="I157" s="230"/>
      <c r="J157" s="230"/>
      <c r="K157" s="230"/>
      <c r="L157" s="230"/>
      <c r="M157" s="230"/>
      <c r="N157" s="230"/>
      <c r="O157" s="230"/>
      <c r="P157" s="232"/>
      <c r="Q157" s="232"/>
      <c r="R157" s="232"/>
      <c r="S157" s="236"/>
      <c r="T157" s="232"/>
      <c r="U157" s="232"/>
      <c r="V157" s="232"/>
      <c r="W157" s="232"/>
      <c r="X157" s="232"/>
      <c r="Y157" s="232"/>
      <c r="Z157" s="233"/>
      <c r="AA157" s="220">
        <f t="shared" si="20"/>
        <v>0</v>
      </c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  <c r="DP157" s="222"/>
      <c r="DQ157" s="222"/>
      <c r="DR157" s="222"/>
      <c r="DS157" s="222"/>
      <c r="DT157" s="222"/>
      <c r="DU157" s="222"/>
      <c r="DV157" s="222"/>
      <c r="DW157" s="222"/>
      <c r="DX157" s="222"/>
      <c r="DY157" s="222"/>
      <c r="DZ157" s="222"/>
      <c r="EA157" s="222"/>
      <c r="EB157" s="222"/>
      <c r="EC157" s="222"/>
      <c r="ED157" s="222"/>
      <c r="EE157" s="222"/>
      <c r="EF157" s="222"/>
      <c r="EG157" s="222"/>
      <c r="EH157" s="222"/>
      <c r="EI157" s="222"/>
      <c r="EJ157" s="222"/>
      <c r="EK157" s="222"/>
      <c r="EL157" s="222"/>
      <c r="EM157" s="222"/>
      <c r="EN157" s="222"/>
      <c r="EO157" s="222"/>
      <c r="EP157" s="222"/>
      <c r="EQ157" s="222"/>
      <c r="ER157" s="222"/>
      <c r="ES157" s="222"/>
      <c r="ET157" s="222"/>
      <c r="EU157" s="222"/>
      <c r="EV157" s="222"/>
      <c r="EW157" s="222"/>
      <c r="EX157" s="222"/>
      <c r="EY157" s="222"/>
      <c r="EZ157" s="222"/>
      <c r="FA157" s="222"/>
      <c r="FB157" s="222"/>
      <c r="FC157" s="222"/>
      <c r="FD157" s="222"/>
      <c r="FE157" s="222"/>
      <c r="FF157" s="222"/>
      <c r="FG157" s="222"/>
      <c r="FH157" s="222"/>
      <c r="FI157" s="222"/>
      <c r="FJ157" s="222"/>
      <c r="FK157" s="222"/>
      <c r="FL157" s="222"/>
      <c r="FM157" s="222"/>
      <c r="FN157" s="222"/>
      <c r="FO157" s="222"/>
      <c r="FP157" s="222"/>
      <c r="FQ157" s="222"/>
      <c r="FR157" s="222"/>
      <c r="FS157" s="222"/>
      <c r="FT157" s="222"/>
      <c r="FU157" s="222"/>
      <c r="FV157" s="222"/>
      <c r="FW157" s="222"/>
      <c r="FX157" s="222"/>
      <c r="FY157" s="222"/>
      <c r="FZ157" s="222"/>
      <c r="GA157" s="222"/>
      <c r="GB157" s="222"/>
      <c r="GC157" s="222"/>
      <c r="GD157" s="222"/>
      <c r="GE157" s="222"/>
      <c r="GF157" s="222"/>
      <c r="GG157" s="222"/>
      <c r="GH157" s="222"/>
      <c r="GI157" s="222"/>
      <c r="GJ157" s="222"/>
      <c r="GK157" s="222"/>
      <c r="GL157" s="222"/>
      <c r="GM157" s="222"/>
      <c r="GN157" s="222"/>
      <c r="GO157" s="222"/>
      <c r="GP157" s="222"/>
      <c r="GQ157" s="222"/>
      <c r="GR157" s="222"/>
      <c r="GS157" s="222"/>
      <c r="GT157" s="222"/>
      <c r="GU157" s="222"/>
      <c r="GV157" s="222"/>
      <c r="GW157" s="222"/>
      <c r="GX157" s="222"/>
      <c r="GY157" s="222"/>
      <c r="GZ157" s="222"/>
      <c r="HA157" s="222"/>
      <c r="HB157" s="222"/>
      <c r="HC157" s="222"/>
      <c r="HD157" s="222"/>
      <c r="HE157" s="222"/>
      <c r="HF157" s="222"/>
      <c r="HG157" s="222"/>
      <c r="HH157" s="222"/>
      <c r="HI157" s="222"/>
      <c r="HJ157" s="222"/>
      <c r="HK157" s="222"/>
      <c r="HL157" s="222"/>
      <c r="HM157" s="222"/>
      <c r="HN157" s="222"/>
      <c r="HO157" s="222"/>
      <c r="HP157" s="222"/>
      <c r="HQ157" s="222"/>
      <c r="HR157" s="222"/>
      <c r="HS157" s="222"/>
      <c r="HT157" s="222"/>
      <c r="HU157" s="222"/>
      <c r="HV157" s="222"/>
      <c r="HW157" s="222"/>
      <c r="HX157" s="222"/>
      <c r="HY157" s="222"/>
      <c r="HZ157" s="222"/>
      <c r="IA157" s="222"/>
      <c r="IB157" s="222"/>
      <c r="IC157" s="222"/>
      <c r="ID157" s="222"/>
      <c r="IE157" s="222"/>
      <c r="IF157" s="222"/>
      <c r="IG157" s="222"/>
      <c r="IH157" s="222"/>
      <c r="II157" s="222"/>
      <c r="IJ157" s="222"/>
      <c r="IK157" s="222"/>
      <c r="IL157" s="222"/>
      <c r="IM157" s="222"/>
      <c r="IN157" s="222"/>
      <c r="IO157" s="222"/>
      <c r="IP157" s="222"/>
      <c r="IQ157" s="222"/>
    </row>
    <row r="158" spans="1:251" s="212" customFormat="1" ht="24.75" customHeight="1">
      <c r="A158" s="654"/>
      <c r="B158" s="234" t="s">
        <v>301</v>
      </c>
      <c r="C158" s="214"/>
      <c r="D158" s="225"/>
      <c r="E158" s="230"/>
      <c r="F158" s="230"/>
      <c r="G158" s="230"/>
      <c r="H158" s="235"/>
      <c r="I158" s="230"/>
      <c r="J158" s="230"/>
      <c r="K158" s="230"/>
      <c r="L158" s="230"/>
      <c r="M158" s="230"/>
      <c r="N158" s="230"/>
      <c r="O158" s="230"/>
      <c r="P158" s="232"/>
      <c r="Q158" s="232"/>
      <c r="R158" s="232"/>
      <c r="S158" s="236"/>
      <c r="T158" s="232"/>
      <c r="U158" s="232"/>
      <c r="V158" s="232"/>
      <c r="W158" s="232"/>
      <c r="X158" s="232"/>
      <c r="Y158" s="232"/>
      <c r="Z158" s="233"/>
      <c r="AA158" s="220">
        <f t="shared" si="20"/>
        <v>0</v>
      </c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/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/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  <c r="DQ158" s="222"/>
      <c r="DR158" s="222"/>
      <c r="DS158" s="222"/>
      <c r="DT158" s="222"/>
      <c r="DU158" s="222"/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2"/>
      <c r="EG158" s="222"/>
      <c r="EH158" s="222"/>
      <c r="EI158" s="222"/>
      <c r="EJ158" s="222"/>
      <c r="EK158" s="222"/>
      <c r="EL158" s="222"/>
      <c r="EM158" s="222"/>
      <c r="EN158" s="222"/>
      <c r="EO158" s="222"/>
      <c r="EP158" s="222"/>
      <c r="EQ158" s="222"/>
      <c r="ER158" s="222"/>
      <c r="ES158" s="222"/>
      <c r="ET158" s="222"/>
      <c r="EU158" s="222"/>
      <c r="EV158" s="222"/>
      <c r="EW158" s="222"/>
      <c r="EX158" s="222"/>
      <c r="EY158" s="222"/>
      <c r="EZ158" s="222"/>
      <c r="FA158" s="222"/>
      <c r="FB158" s="222"/>
      <c r="FC158" s="222"/>
      <c r="FD158" s="222"/>
      <c r="FE158" s="222"/>
      <c r="FF158" s="222"/>
      <c r="FG158" s="222"/>
      <c r="FH158" s="222"/>
      <c r="FI158" s="222"/>
      <c r="FJ158" s="222"/>
      <c r="FK158" s="222"/>
      <c r="FL158" s="222"/>
      <c r="FM158" s="222"/>
      <c r="FN158" s="222"/>
      <c r="FO158" s="222"/>
      <c r="FP158" s="222"/>
      <c r="FQ158" s="222"/>
      <c r="FR158" s="222"/>
      <c r="FS158" s="222"/>
      <c r="FT158" s="222"/>
      <c r="FU158" s="222"/>
      <c r="FV158" s="222"/>
      <c r="FW158" s="222"/>
      <c r="FX158" s="222"/>
      <c r="FY158" s="222"/>
      <c r="FZ158" s="222"/>
      <c r="GA158" s="222"/>
      <c r="GB158" s="222"/>
      <c r="GC158" s="222"/>
      <c r="GD158" s="222"/>
      <c r="GE158" s="222"/>
      <c r="GF158" s="222"/>
      <c r="GG158" s="222"/>
      <c r="GH158" s="222"/>
      <c r="GI158" s="222"/>
      <c r="GJ158" s="222"/>
      <c r="GK158" s="222"/>
      <c r="GL158" s="222"/>
      <c r="GM158" s="222"/>
      <c r="GN158" s="222"/>
      <c r="GO158" s="222"/>
      <c r="GP158" s="222"/>
      <c r="GQ158" s="222"/>
      <c r="GR158" s="222"/>
      <c r="GS158" s="222"/>
      <c r="GT158" s="222"/>
      <c r="GU158" s="222"/>
      <c r="GV158" s="222"/>
      <c r="GW158" s="222"/>
      <c r="GX158" s="222"/>
      <c r="GY158" s="222"/>
      <c r="GZ158" s="222"/>
      <c r="HA158" s="222"/>
      <c r="HB158" s="222"/>
      <c r="HC158" s="222"/>
      <c r="HD158" s="222"/>
      <c r="HE158" s="222"/>
      <c r="HF158" s="222"/>
      <c r="HG158" s="222"/>
      <c r="HH158" s="222"/>
      <c r="HI158" s="222"/>
      <c r="HJ158" s="222"/>
      <c r="HK158" s="222"/>
      <c r="HL158" s="222"/>
      <c r="HM158" s="222"/>
      <c r="HN158" s="222"/>
      <c r="HO158" s="222"/>
      <c r="HP158" s="222"/>
      <c r="HQ158" s="222"/>
      <c r="HR158" s="222"/>
      <c r="HS158" s="222"/>
      <c r="HT158" s="222"/>
      <c r="HU158" s="222"/>
      <c r="HV158" s="222"/>
      <c r="HW158" s="222"/>
      <c r="HX158" s="222"/>
      <c r="HY158" s="222"/>
      <c r="HZ158" s="222"/>
      <c r="IA158" s="222"/>
      <c r="IB158" s="222"/>
      <c r="IC158" s="222"/>
      <c r="ID158" s="222"/>
      <c r="IE158" s="222"/>
      <c r="IF158" s="222"/>
      <c r="IG158" s="222"/>
      <c r="IH158" s="222"/>
      <c r="II158" s="222"/>
      <c r="IJ158" s="222"/>
      <c r="IK158" s="222"/>
      <c r="IL158" s="222"/>
      <c r="IM158" s="222"/>
      <c r="IN158" s="222"/>
      <c r="IO158" s="222"/>
      <c r="IP158" s="222"/>
      <c r="IQ158" s="222"/>
    </row>
    <row r="159" spans="1:251" s="212" customFormat="1" ht="52.5" customHeight="1">
      <c r="A159" s="655"/>
      <c r="B159" s="229" t="s">
        <v>302</v>
      </c>
      <c r="C159" s="214">
        <f>SUM(E159:O159)</f>
        <v>0</v>
      </c>
      <c r="D159" s="225">
        <v>121307</v>
      </c>
      <c r="E159" s="240"/>
      <c r="F159" s="240"/>
      <c r="G159" s="240"/>
      <c r="H159" s="241"/>
      <c r="I159" s="226"/>
      <c r="J159" s="240"/>
      <c r="K159" s="240"/>
      <c r="L159" s="240"/>
      <c r="M159" s="240"/>
      <c r="N159" s="240"/>
      <c r="O159" s="240"/>
      <c r="P159" s="242"/>
      <c r="Q159" s="242"/>
      <c r="R159" s="242"/>
      <c r="S159" s="243"/>
      <c r="T159" s="218">
        <f>I159*D159</f>
        <v>0</v>
      </c>
      <c r="U159" s="242"/>
      <c r="V159" s="242"/>
      <c r="W159" s="242"/>
      <c r="X159" s="242"/>
      <c r="Y159" s="242"/>
      <c r="Z159" s="244"/>
      <c r="AA159" s="220">
        <f t="shared" si="20"/>
        <v>0</v>
      </c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/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/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  <c r="DQ159" s="222"/>
      <c r="DR159" s="222"/>
      <c r="DS159" s="222"/>
      <c r="DT159" s="222"/>
      <c r="DU159" s="222"/>
      <c r="DV159" s="222"/>
      <c r="DW159" s="222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  <c r="EO159" s="222"/>
      <c r="EP159" s="222"/>
      <c r="EQ159" s="222"/>
      <c r="ER159" s="222"/>
      <c r="ES159" s="222"/>
      <c r="ET159" s="222"/>
      <c r="EU159" s="222"/>
      <c r="EV159" s="222"/>
      <c r="EW159" s="222"/>
      <c r="EX159" s="222"/>
      <c r="EY159" s="222"/>
      <c r="EZ159" s="222"/>
      <c r="FA159" s="222"/>
      <c r="FB159" s="222"/>
      <c r="FC159" s="222"/>
      <c r="FD159" s="222"/>
      <c r="FE159" s="222"/>
      <c r="FF159" s="222"/>
      <c r="FG159" s="222"/>
      <c r="FH159" s="222"/>
      <c r="FI159" s="222"/>
      <c r="FJ159" s="222"/>
      <c r="FK159" s="222"/>
      <c r="FL159" s="222"/>
      <c r="FM159" s="222"/>
      <c r="FN159" s="222"/>
      <c r="FO159" s="222"/>
      <c r="FP159" s="222"/>
      <c r="FQ159" s="222"/>
      <c r="FR159" s="222"/>
      <c r="FS159" s="222"/>
      <c r="FT159" s="222"/>
      <c r="FU159" s="222"/>
      <c r="FV159" s="222"/>
      <c r="FW159" s="222"/>
      <c r="FX159" s="222"/>
      <c r="FY159" s="222"/>
      <c r="FZ159" s="222"/>
      <c r="GA159" s="222"/>
      <c r="GB159" s="222"/>
      <c r="GC159" s="222"/>
      <c r="GD159" s="222"/>
      <c r="GE159" s="222"/>
      <c r="GF159" s="222"/>
      <c r="GG159" s="222"/>
      <c r="GH159" s="222"/>
      <c r="GI159" s="222"/>
      <c r="GJ159" s="222"/>
      <c r="GK159" s="222"/>
      <c r="GL159" s="222"/>
      <c r="GM159" s="222"/>
      <c r="GN159" s="222"/>
      <c r="GO159" s="222"/>
      <c r="GP159" s="222"/>
      <c r="GQ159" s="222"/>
      <c r="GR159" s="222"/>
      <c r="GS159" s="222"/>
      <c r="GT159" s="222"/>
      <c r="GU159" s="222"/>
      <c r="GV159" s="222"/>
      <c r="GW159" s="222"/>
      <c r="GX159" s="222"/>
      <c r="GY159" s="222"/>
      <c r="GZ159" s="222"/>
      <c r="HA159" s="222"/>
      <c r="HB159" s="222"/>
      <c r="HC159" s="222"/>
      <c r="HD159" s="222"/>
      <c r="HE159" s="222"/>
      <c r="HF159" s="222"/>
      <c r="HG159" s="222"/>
      <c r="HH159" s="222"/>
      <c r="HI159" s="222"/>
      <c r="HJ159" s="222"/>
      <c r="HK159" s="222"/>
      <c r="HL159" s="222"/>
      <c r="HM159" s="222"/>
      <c r="HN159" s="222"/>
      <c r="HO159" s="222"/>
      <c r="HP159" s="222"/>
      <c r="HQ159" s="222"/>
      <c r="HR159" s="222"/>
      <c r="HS159" s="222"/>
      <c r="HT159" s="222"/>
      <c r="HU159" s="222"/>
      <c r="HV159" s="222"/>
      <c r="HW159" s="222"/>
      <c r="HX159" s="222"/>
      <c r="HY159" s="222"/>
      <c r="HZ159" s="222"/>
      <c r="IA159" s="222"/>
      <c r="IB159" s="222"/>
      <c r="IC159" s="222"/>
      <c r="ID159" s="222"/>
      <c r="IE159" s="222"/>
      <c r="IF159" s="222"/>
      <c r="IG159" s="222"/>
      <c r="IH159" s="222"/>
      <c r="II159" s="222"/>
      <c r="IJ159" s="222"/>
      <c r="IK159" s="222"/>
      <c r="IL159" s="222"/>
      <c r="IM159" s="222"/>
      <c r="IN159" s="222"/>
      <c r="IO159" s="222"/>
      <c r="IP159" s="222"/>
      <c r="IQ159" s="222"/>
    </row>
    <row r="160" spans="1:251" s="212" customFormat="1" ht="46.5" customHeight="1">
      <c r="A160" s="223">
        <v>5</v>
      </c>
      <c r="B160" s="224" t="s">
        <v>303</v>
      </c>
      <c r="C160" s="214">
        <f>SUM(E160:O160)</f>
        <v>15</v>
      </c>
      <c r="D160" s="225">
        <v>949575</v>
      </c>
      <c r="E160" s="226"/>
      <c r="F160" s="226">
        <v>3</v>
      </c>
      <c r="G160" s="226"/>
      <c r="H160" s="235">
        <v>1</v>
      </c>
      <c r="I160" s="226">
        <v>2</v>
      </c>
      <c r="J160" s="226">
        <v>4</v>
      </c>
      <c r="K160" s="226"/>
      <c r="L160" s="226">
        <v>3</v>
      </c>
      <c r="M160" s="226"/>
      <c r="N160" s="226">
        <v>2</v>
      </c>
      <c r="O160" s="226"/>
      <c r="P160" s="218">
        <f>$D$160*E160</f>
        <v>0</v>
      </c>
      <c r="Q160" s="218">
        <f>$D$160*F160</f>
        <v>2848725</v>
      </c>
      <c r="R160" s="218">
        <f aca="true" t="shared" si="22" ref="R160:Z160">$D$160*G160</f>
        <v>0</v>
      </c>
      <c r="S160" s="218">
        <f>$D$160*H160</f>
        <v>949575</v>
      </c>
      <c r="T160" s="218">
        <f t="shared" si="22"/>
        <v>1899150</v>
      </c>
      <c r="U160" s="218">
        <f t="shared" si="22"/>
        <v>3798300</v>
      </c>
      <c r="V160" s="218">
        <f t="shared" si="22"/>
        <v>0</v>
      </c>
      <c r="W160" s="218">
        <f>$D$160*L160</f>
        <v>2848725</v>
      </c>
      <c r="X160" s="218">
        <f t="shared" si="22"/>
        <v>0</v>
      </c>
      <c r="Y160" s="218">
        <f t="shared" si="22"/>
        <v>1899150</v>
      </c>
      <c r="Z160" s="219">
        <f t="shared" si="22"/>
        <v>0</v>
      </c>
      <c r="AA160" s="220">
        <f t="shared" si="20"/>
        <v>14243625</v>
      </c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  <c r="BX160" s="228"/>
      <c r="BY160" s="228"/>
      <c r="BZ160" s="228"/>
      <c r="CA160" s="228"/>
      <c r="CB160" s="228"/>
      <c r="CC160" s="228"/>
      <c r="CD160" s="228"/>
      <c r="CE160" s="228"/>
      <c r="CF160" s="228"/>
      <c r="CG160" s="228"/>
      <c r="CH160" s="228"/>
      <c r="CI160" s="228"/>
      <c r="CJ160" s="228"/>
      <c r="CK160" s="228"/>
      <c r="CL160" s="228"/>
      <c r="CM160" s="228"/>
      <c r="CN160" s="228"/>
      <c r="CO160" s="228"/>
      <c r="CP160" s="228"/>
      <c r="CQ160" s="228"/>
      <c r="CR160" s="228"/>
      <c r="CS160" s="228"/>
      <c r="CT160" s="228"/>
      <c r="CU160" s="228"/>
      <c r="CV160" s="228"/>
      <c r="CW160" s="228"/>
      <c r="CX160" s="228"/>
      <c r="CY160" s="228"/>
      <c r="CZ160" s="228"/>
      <c r="DA160" s="228"/>
      <c r="DB160" s="228"/>
      <c r="DC160" s="228"/>
      <c r="DD160" s="228"/>
      <c r="DE160" s="228"/>
      <c r="DF160" s="228"/>
      <c r="DG160" s="228"/>
      <c r="DH160" s="228"/>
      <c r="DI160" s="228"/>
      <c r="DJ160" s="228"/>
      <c r="DK160" s="228"/>
      <c r="DL160" s="228"/>
      <c r="DM160" s="228"/>
      <c r="DN160" s="228"/>
      <c r="DO160" s="228"/>
      <c r="DP160" s="228"/>
      <c r="DQ160" s="228"/>
      <c r="DR160" s="228"/>
      <c r="DS160" s="228"/>
      <c r="DT160" s="228"/>
      <c r="DU160" s="228"/>
      <c r="DV160" s="228"/>
      <c r="DW160" s="228"/>
      <c r="DX160" s="228"/>
      <c r="DY160" s="228"/>
      <c r="DZ160" s="228"/>
      <c r="EA160" s="228"/>
      <c r="EB160" s="228"/>
      <c r="EC160" s="228"/>
      <c r="ED160" s="228"/>
      <c r="EE160" s="228"/>
      <c r="EF160" s="228"/>
      <c r="EG160" s="228"/>
      <c r="EH160" s="228"/>
      <c r="EI160" s="228"/>
      <c r="EJ160" s="228"/>
      <c r="EK160" s="228"/>
      <c r="EL160" s="228"/>
      <c r="EM160" s="228"/>
      <c r="EN160" s="228"/>
      <c r="EO160" s="228"/>
      <c r="EP160" s="228"/>
      <c r="EQ160" s="228"/>
      <c r="ER160" s="228"/>
      <c r="ES160" s="228"/>
      <c r="ET160" s="228"/>
      <c r="EU160" s="228"/>
      <c r="EV160" s="228"/>
      <c r="EW160" s="228"/>
      <c r="EX160" s="228"/>
      <c r="EY160" s="228"/>
      <c r="EZ160" s="228"/>
      <c r="FA160" s="228"/>
      <c r="FB160" s="228"/>
      <c r="FC160" s="228"/>
      <c r="FD160" s="228"/>
      <c r="FE160" s="228"/>
      <c r="FF160" s="228"/>
      <c r="FG160" s="228"/>
      <c r="FH160" s="228"/>
      <c r="FI160" s="228"/>
      <c r="FJ160" s="228"/>
      <c r="FK160" s="228"/>
      <c r="FL160" s="228"/>
      <c r="FM160" s="228"/>
      <c r="FN160" s="228"/>
      <c r="FO160" s="228"/>
      <c r="FP160" s="228"/>
      <c r="FQ160" s="228"/>
      <c r="FR160" s="228"/>
      <c r="FS160" s="228"/>
      <c r="FT160" s="228"/>
      <c r="FU160" s="228"/>
      <c r="FV160" s="228"/>
      <c r="FW160" s="228"/>
      <c r="FX160" s="228"/>
      <c r="FY160" s="228"/>
      <c r="FZ160" s="228"/>
      <c r="GA160" s="228"/>
      <c r="GB160" s="228"/>
      <c r="GC160" s="228"/>
      <c r="GD160" s="228"/>
      <c r="GE160" s="228"/>
      <c r="GF160" s="228"/>
      <c r="GG160" s="228"/>
      <c r="GH160" s="228"/>
      <c r="GI160" s="228"/>
      <c r="GJ160" s="228"/>
      <c r="GK160" s="228"/>
      <c r="GL160" s="228"/>
      <c r="GM160" s="228"/>
      <c r="GN160" s="228"/>
      <c r="GO160" s="228"/>
      <c r="GP160" s="228"/>
      <c r="GQ160" s="228"/>
      <c r="GR160" s="228"/>
      <c r="GS160" s="228"/>
      <c r="GT160" s="228"/>
      <c r="GU160" s="228"/>
      <c r="GV160" s="228"/>
      <c r="GW160" s="228"/>
      <c r="GX160" s="228"/>
      <c r="GY160" s="228"/>
      <c r="GZ160" s="228"/>
      <c r="HA160" s="228"/>
      <c r="HB160" s="228"/>
      <c r="HC160" s="228"/>
      <c r="HD160" s="228"/>
      <c r="HE160" s="228"/>
      <c r="HF160" s="228"/>
      <c r="HG160" s="228"/>
      <c r="HH160" s="228"/>
      <c r="HI160" s="228"/>
      <c r="HJ160" s="228"/>
      <c r="HK160" s="228"/>
      <c r="HL160" s="228"/>
      <c r="HM160" s="228"/>
      <c r="HN160" s="228"/>
      <c r="HO160" s="228"/>
      <c r="HP160" s="228"/>
      <c r="HQ160" s="228"/>
      <c r="HR160" s="228"/>
      <c r="HS160" s="228"/>
      <c r="HT160" s="228"/>
      <c r="HU160" s="228"/>
      <c r="HV160" s="228"/>
      <c r="HW160" s="228"/>
      <c r="HX160" s="228"/>
      <c r="HY160" s="228"/>
      <c r="HZ160" s="228"/>
      <c r="IA160" s="228"/>
      <c r="IB160" s="228"/>
      <c r="IC160" s="228"/>
      <c r="ID160" s="228"/>
      <c r="IE160" s="228"/>
      <c r="IF160" s="228"/>
      <c r="IG160" s="228"/>
      <c r="IH160" s="228"/>
      <c r="II160" s="228"/>
      <c r="IJ160" s="228"/>
      <c r="IK160" s="228"/>
      <c r="IL160" s="228"/>
      <c r="IM160" s="228"/>
      <c r="IN160" s="228"/>
      <c r="IO160" s="228"/>
      <c r="IP160" s="228"/>
      <c r="IQ160" s="228"/>
    </row>
    <row r="161" spans="1:251" s="212" customFormat="1" ht="48" customHeight="1">
      <c r="A161" s="223">
        <v>6</v>
      </c>
      <c r="B161" s="224" t="s">
        <v>304</v>
      </c>
      <c r="C161" s="214">
        <f>SUM(E161:O161)</f>
        <v>4</v>
      </c>
      <c r="D161" s="225">
        <v>35465</v>
      </c>
      <c r="E161" s="226">
        <v>1</v>
      </c>
      <c r="F161" s="226"/>
      <c r="G161" s="226"/>
      <c r="H161" s="215"/>
      <c r="I161" s="226">
        <v>2</v>
      </c>
      <c r="J161" s="245"/>
      <c r="K161" s="245"/>
      <c r="L161" s="246">
        <v>1</v>
      </c>
      <c r="M161" s="245"/>
      <c r="N161" s="245"/>
      <c r="O161" s="245"/>
      <c r="P161" s="218">
        <f>$D$161*E161</f>
        <v>35465</v>
      </c>
      <c r="Q161" s="218"/>
      <c r="R161" s="218"/>
      <c r="S161" s="218"/>
      <c r="T161" s="218">
        <f>$D$161*I161</f>
        <v>70930</v>
      </c>
      <c r="U161" s="247"/>
      <c r="V161" s="247"/>
      <c r="W161" s="218">
        <f>$D$161*L161</f>
        <v>35465</v>
      </c>
      <c r="X161" s="247"/>
      <c r="Y161" s="247"/>
      <c r="Z161" s="248"/>
      <c r="AA161" s="220">
        <f>SUM(P161:Z161)</f>
        <v>141860</v>
      </c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  <c r="BX161" s="228"/>
      <c r="BY161" s="228"/>
      <c r="BZ161" s="228"/>
      <c r="CA161" s="228"/>
      <c r="CB161" s="228"/>
      <c r="CC161" s="228"/>
      <c r="CD161" s="228"/>
      <c r="CE161" s="228"/>
      <c r="CF161" s="228"/>
      <c r="CG161" s="228"/>
      <c r="CH161" s="228"/>
      <c r="CI161" s="228"/>
      <c r="CJ161" s="228"/>
      <c r="CK161" s="228"/>
      <c r="CL161" s="228"/>
      <c r="CM161" s="228"/>
      <c r="CN161" s="228"/>
      <c r="CO161" s="228"/>
      <c r="CP161" s="228"/>
      <c r="CQ161" s="228"/>
      <c r="CR161" s="228"/>
      <c r="CS161" s="228"/>
      <c r="CT161" s="228"/>
      <c r="CU161" s="228"/>
      <c r="CV161" s="228"/>
      <c r="CW161" s="228"/>
      <c r="CX161" s="228"/>
      <c r="CY161" s="228"/>
      <c r="CZ161" s="228"/>
      <c r="DA161" s="228"/>
      <c r="DB161" s="228"/>
      <c r="DC161" s="228"/>
      <c r="DD161" s="228"/>
      <c r="DE161" s="228"/>
      <c r="DF161" s="228"/>
      <c r="DG161" s="228"/>
      <c r="DH161" s="228"/>
      <c r="DI161" s="228"/>
      <c r="DJ161" s="228"/>
      <c r="DK161" s="228"/>
      <c r="DL161" s="228"/>
      <c r="DM161" s="228"/>
      <c r="DN161" s="228"/>
      <c r="DO161" s="228"/>
      <c r="DP161" s="228"/>
      <c r="DQ161" s="228"/>
      <c r="DR161" s="228"/>
      <c r="DS161" s="228"/>
      <c r="DT161" s="228"/>
      <c r="DU161" s="228"/>
      <c r="DV161" s="228"/>
      <c r="DW161" s="228"/>
      <c r="DX161" s="228"/>
      <c r="DY161" s="228"/>
      <c r="DZ161" s="228"/>
      <c r="EA161" s="228"/>
      <c r="EB161" s="228"/>
      <c r="EC161" s="228"/>
      <c r="ED161" s="228"/>
      <c r="EE161" s="228"/>
      <c r="EF161" s="228"/>
      <c r="EG161" s="228"/>
      <c r="EH161" s="228"/>
      <c r="EI161" s="228"/>
      <c r="EJ161" s="228"/>
      <c r="EK161" s="228"/>
      <c r="EL161" s="228"/>
      <c r="EM161" s="228"/>
      <c r="EN161" s="228"/>
      <c r="EO161" s="228"/>
      <c r="EP161" s="228"/>
      <c r="EQ161" s="228"/>
      <c r="ER161" s="228"/>
      <c r="ES161" s="228"/>
      <c r="ET161" s="228"/>
      <c r="EU161" s="228"/>
      <c r="EV161" s="228"/>
      <c r="EW161" s="228"/>
      <c r="EX161" s="228"/>
      <c r="EY161" s="228"/>
      <c r="EZ161" s="228"/>
      <c r="FA161" s="228"/>
      <c r="FB161" s="228"/>
      <c r="FC161" s="228"/>
      <c r="FD161" s="228"/>
      <c r="FE161" s="228"/>
      <c r="FF161" s="228"/>
      <c r="FG161" s="228"/>
      <c r="FH161" s="228"/>
      <c r="FI161" s="228"/>
      <c r="FJ161" s="228"/>
      <c r="FK161" s="228"/>
      <c r="FL161" s="228"/>
      <c r="FM161" s="228"/>
      <c r="FN161" s="228"/>
      <c r="FO161" s="228"/>
      <c r="FP161" s="228"/>
      <c r="FQ161" s="228"/>
      <c r="FR161" s="228"/>
      <c r="FS161" s="228"/>
      <c r="FT161" s="228"/>
      <c r="FU161" s="228"/>
      <c r="FV161" s="228"/>
      <c r="FW161" s="228"/>
      <c r="FX161" s="228"/>
      <c r="FY161" s="228"/>
      <c r="FZ161" s="228"/>
      <c r="GA161" s="228"/>
      <c r="GB161" s="228"/>
      <c r="GC161" s="228"/>
      <c r="GD161" s="228"/>
      <c r="GE161" s="228"/>
      <c r="GF161" s="228"/>
      <c r="GG161" s="228"/>
      <c r="GH161" s="228"/>
      <c r="GI161" s="228"/>
      <c r="GJ161" s="228"/>
      <c r="GK161" s="228"/>
      <c r="GL161" s="228"/>
      <c r="GM161" s="228"/>
      <c r="GN161" s="228"/>
      <c r="GO161" s="228"/>
      <c r="GP161" s="228"/>
      <c r="GQ161" s="228"/>
      <c r="GR161" s="228"/>
      <c r="GS161" s="228"/>
      <c r="GT161" s="228"/>
      <c r="GU161" s="228"/>
      <c r="GV161" s="228"/>
      <c r="GW161" s="228"/>
      <c r="GX161" s="228"/>
      <c r="GY161" s="228"/>
      <c r="GZ161" s="228"/>
      <c r="HA161" s="228"/>
      <c r="HB161" s="228"/>
      <c r="HC161" s="228"/>
      <c r="HD161" s="228"/>
      <c r="HE161" s="228"/>
      <c r="HF161" s="228"/>
      <c r="HG161" s="228"/>
      <c r="HH161" s="228"/>
      <c r="HI161" s="228"/>
      <c r="HJ161" s="228"/>
      <c r="HK161" s="228"/>
      <c r="HL161" s="228"/>
      <c r="HM161" s="228"/>
      <c r="HN161" s="228"/>
      <c r="HO161" s="228"/>
      <c r="HP161" s="228"/>
      <c r="HQ161" s="228"/>
      <c r="HR161" s="228"/>
      <c r="HS161" s="228"/>
      <c r="HT161" s="228"/>
      <c r="HU161" s="228"/>
      <c r="HV161" s="228"/>
      <c r="HW161" s="228"/>
      <c r="HX161" s="228"/>
      <c r="HY161" s="228"/>
      <c r="HZ161" s="228"/>
      <c r="IA161" s="228"/>
      <c r="IB161" s="228"/>
      <c r="IC161" s="228"/>
      <c r="ID161" s="228"/>
      <c r="IE161" s="228"/>
      <c r="IF161" s="228"/>
      <c r="IG161" s="228"/>
      <c r="IH161" s="228"/>
      <c r="II161" s="228"/>
      <c r="IJ161" s="228"/>
      <c r="IK161" s="228"/>
      <c r="IL161" s="228"/>
      <c r="IM161" s="228"/>
      <c r="IN161" s="228"/>
      <c r="IO161" s="228"/>
      <c r="IP161" s="228"/>
      <c r="IQ161" s="228"/>
    </row>
    <row r="162" spans="1:251" s="212" customFormat="1" ht="24.75" customHeight="1">
      <c r="A162" s="223">
        <v>7</v>
      </c>
      <c r="B162" s="224" t="s">
        <v>305</v>
      </c>
      <c r="C162" s="214"/>
      <c r="D162" s="225"/>
      <c r="E162" s="226"/>
      <c r="F162" s="226"/>
      <c r="G162" s="226"/>
      <c r="H162" s="215"/>
      <c r="I162" s="249"/>
      <c r="J162" s="245"/>
      <c r="K162" s="245"/>
      <c r="L162" s="245"/>
      <c r="M162" s="245"/>
      <c r="N162" s="245"/>
      <c r="O162" s="245"/>
      <c r="P162" s="218"/>
      <c r="Q162" s="218"/>
      <c r="R162" s="218"/>
      <c r="S162" s="218"/>
      <c r="T162" s="247"/>
      <c r="U162" s="247"/>
      <c r="V162" s="247"/>
      <c r="W162" s="247"/>
      <c r="X162" s="247"/>
      <c r="Y162" s="247"/>
      <c r="Z162" s="248"/>
      <c r="AA162" s="247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  <c r="BX162" s="228"/>
      <c r="BY162" s="228"/>
      <c r="BZ162" s="228"/>
      <c r="CA162" s="228"/>
      <c r="CB162" s="228"/>
      <c r="CC162" s="228"/>
      <c r="CD162" s="228"/>
      <c r="CE162" s="228"/>
      <c r="CF162" s="228"/>
      <c r="CG162" s="228"/>
      <c r="CH162" s="228"/>
      <c r="CI162" s="228"/>
      <c r="CJ162" s="228"/>
      <c r="CK162" s="228"/>
      <c r="CL162" s="228"/>
      <c r="CM162" s="228"/>
      <c r="CN162" s="228"/>
      <c r="CO162" s="228"/>
      <c r="CP162" s="228"/>
      <c r="CQ162" s="228"/>
      <c r="CR162" s="228"/>
      <c r="CS162" s="228"/>
      <c r="CT162" s="228"/>
      <c r="CU162" s="228"/>
      <c r="CV162" s="228"/>
      <c r="CW162" s="228"/>
      <c r="CX162" s="228"/>
      <c r="CY162" s="228"/>
      <c r="CZ162" s="228"/>
      <c r="DA162" s="228"/>
      <c r="DB162" s="228"/>
      <c r="DC162" s="228"/>
      <c r="DD162" s="228"/>
      <c r="DE162" s="228"/>
      <c r="DF162" s="228"/>
      <c r="DG162" s="228"/>
      <c r="DH162" s="228"/>
      <c r="DI162" s="228"/>
      <c r="DJ162" s="228"/>
      <c r="DK162" s="228"/>
      <c r="DL162" s="228"/>
      <c r="DM162" s="228"/>
      <c r="DN162" s="228"/>
      <c r="DO162" s="228"/>
      <c r="DP162" s="228"/>
      <c r="DQ162" s="228"/>
      <c r="DR162" s="228"/>
      <c r="DS162" s="228"/>
      <c r="DT162" s="228"/>
      <c r="DU162" s="228"/>
      <c r="DV162" s="228"/>
      <c r="DW162" s="228"/>
      <c r="DX162" s="228"/>
      <c r="DY162" s="228"/>
      <c r="DZ162" s="228"/>
      <c r="EA162" s="228"/>
      <c r="EB162" s="228"/>
      <c r="EC162" s="228"/>
      <c r="ED162" s="228"/>
      <c r="EE162" s="228"/>
      <c r="EF162" s="228"/>
      <c r="EG162" s="228"/>
      <c r="EH162" s="228"/>
      <c r="EI162" s="228"/>
      <c r="EJ162" s="228"/>
      <c r="EK162" s="228"/>
      <c r="EL162" s="228"/>
      <c r="EM162" s="228"/>
      <c r="EN162" s="228"/>
      <c r="EO162" s="228"/>
      <c r="EP162" s="228"/>
      <c r="EQ162" s="228"/>
      <c r="ER162" s="228"/>
      <c r="ES162" s="228"/>
      <c r="ET162" s="228"/>
      <c r="EU162" s="228"/>
      <c r="EV162" s="228"/>
      <c r="EW162" s="228"/>
      <c r="EX162" s="228"/>
      <c r="EY162" s="228"/>
      <c r="EZ162" s="228"/>
      <c r="FA162" s="228"/>
      <c r="FB162" s="228"/>
      <c r="FC162" s="228"/>
      <c r="FD162" s="228"/>
      <c r="FE162" s="228"/>
      <c r="FF162" s="228"/>
      <c r="FG162" s="228"/>
      <c r="FH162" s="228"/>
      <c r="FI162" s="228"/>
      <c r="FJ162" s="228"/>
      <c r="FK162" s="228"/>
      <c r="FL162" s="228"/>
      <c r="FM162" s="228"/>
      <c r="FN162" s="228"/>
      <c r="FO162" s="228"/>
      <c r="FP162" s="228"/>
      <c r="FQ162" s="228"/>
      <c r="FR162" s="228"/>
      <c r="FS162" s="228"/>
      <c r="FT162" s="228"/>
      <c r="FU162" s="228"/>
      <c r="FV162" s="228"/>
      <c r="FW162" s="228"/>
      <c r="FX162" s="228"/>
      <c r="FY162" s="228"/>
      <c r="FZ162" s="228"/>
      <c r="GA162" s="228"/>
      <c r="GB162" s="228"/>
      <c r="GC162" s="228"/>
      <c r="GD162" s="228"/>
      <c r="GE162" s="228"/>
      <c r="GF162" s="228"/>
      <c r="GG162" s="228"/>
      <c r="GH162" s="228"/>
      <c r="GI162" s="228"/>
      <c r="GJ162" s="228"/>
      <c r="GK162" s="228"/>
      <c r="GL162" s="228"/>
      <c r="GM162" s="228"/>
      <c r="GN162" s="228"/>
      <c r="GO162" s="228"/>
      <c r="GP162" s="228"/>
      <c r="GQ162" s="228"/>
      <c r="GR162" s="228"/>
      <c r="GS162" s="228"/>
      <c r="GT162" s="228"/>
      <c r="GU162" s="228"/>
      <c r="GV162" s="228"/>
      <c r="GW162" s="228"/>
      <c r="GX162" s="228"/>
      <c r="GY162" s="228"/>
      <c r="GZ162" s="228"/>
      <c r="HA162" s="228"/>
      <c r="HB162" s="228"/>
      <c r="HC162" s="228"/>
      <c r="HD162" s="228"/>
      <c r="HE162" s="228"/>
      <c r="HF162" s="228"/>
      <c r="HG162" s="228"/>
      <c r="HH162" s="228"/>
      <c r="HI162" s="228"/>
      <c r="HJ162" s="228"/>
      <c r="HK162" s="228"/>
      <c r="HL162" s="228"/>
      <c r="HM162" s="228"/>
      <c r="HN162" s="228"/>
      <c r="HO162" s="228"/>
      <c r="HP162" s="228"/>
      <c r="HQ162" s="228"/>
      <c r="HR162" s="228"/>
      <c r="HS162" s="228"/>
      <c r="HT162" s="228"/>
      <c r="HU162" s="228"/>
      <c r="HV162" s="228"/>
      <c r="HW162" s="228"/>
      <c r="HX162" s="228"/>
      <c r="HY162" s="228"/>
      <c r="HZ162" s="228"/>
      <c r="IA162" s="228"/>
      <c r="IB162" s="228"/>
      <c r="IC162" s="228"/>
      <c r="ID162" s="228"/>
      <c r="IE162" s="228"/>
      <c r="IF162" s="228"/>
      <c r="IG162" s="228"/>
      <c r="IH162" s="228"/>
      <c r="II162" s="228"/>
      <c r="IJ162" s="228"/>
      <c r="IK162" s="228"/>
      <c r="IL162" s="228"/>
      <c r="IM162" s="228"/>
      <c r="IN162" s="228"/>
      <c r="IO162" s="228"/>
      <c r="IP162" s="228"/>
      <c r="IQ162" s="228"/>
    </row>
    <row r="163" spans="1:251" s="212" customFormat="1" ht="24.75" customHeight="1">
      <c r="A163" s="223">
        <v>8</v>
      </c>
      <c r="B163" s="224" t="s">
        <v>306</v>
      </c>
      <c r="C163" s="214"/>
      <c r="D163" s="225"/>
      <c r="E163" s="226"/>
      <c r="F163" s="226"/>
      <c r="G163" s="226"/>
      <c r="H163" s="215"/>
      <c r="I163" s="249"/>
      <c r="J163" s="245"/>
      <c r="K163" s="245"/>
      <c r="L163" s="245"/>
      <c r="M163" s="245"/>
      <c r="N163" s="245"/>
      <c r="O163" s="245"/>
      <c r="P163" s="218"/>
      <c r="Q163" s="218"/>
      <c r="R163" s="218"/>
      <c r="S163" s="218"/>
      <c r="T163" s="247"/>
      <c r="U163" s="247"/>
      <c r="V163" s="247"/>
      <c r="W163" s="247"/>
      <c r="X163" s="247"/>
      <c r="Y163" s="247"/>
      <c r="Z163" s="248"/>
      <c r="AA163" s="247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  <c r="BX163" s="228"/>
      <c r="BY163" s="228"/>
      <c r="BZ163" s="228"/>
      <c r="CA163" s="228"/>
      <c r="CB163" s="228"/>
      <c r="CC163" s="228"/>
      <c r="CD163" s="228"/>
      <c r="CE163" s="228"/>
      <c r="CF163" s="228"/>
      <c r="CG163" s="228"/>
      <c r="CH163" s="228"/>
      <c r="CI163" s="228"/>
      <c r="CJ163" s="228"/>
      <c r="CK163" s="228"/>
      <c r="CL163" s="228"/>
      <c r="CM163" s="228"/>
      <c r="CN163" s="228"/>
      <c r="CO163" s="228"/>
      <c r="CP163" s="228"/>
      <c r="CQ163" s="228"/>
      <c r="CR163" s="228"/>
      <c r="CS163" s="228"/>
      <c r="CT163" s="228"/>
      <c r="CU163" s="228"/>
      <c r="CV163" s="228"/>
      <c r="CW163" s="228"/>
      <c r="CX163" s="228"/>
      <c r="CY163" s="228"/>
      <c r="CZ163" s="228"/>
      <c r="DA163" s="228"/>
      <c r="DB163" s="228"/>
      <c r="DC163" s="228"/>
      <c r="DD163" s="228"/>
      <c r="DE163" s="228"/>
      <c r="DF163" s="228"/>
      <c r="DG163" s="228"/>
      <c r="DH163" s="228"/>
      <c r="DI163" s="228"/>
      <c r="DJ163" s="228"/>
      <c r="DK163" s="228"/>
      <c r="DL163" s="228"/>
      <c r="DM163" s="228"/>
      <c r="DN163" s="228"/>
      <c r="DO163" s="228"/>
      <c r="DP163" s="228"/>
      <c r="DQ163" s="228"/>
      <c r="DR163" s="228"/>
      <c r="DS163" s="228"/>
      <c r="DT163" s="228"/>
      <c r="DU163" s="228"/>
      <c r="DV163" s="228"/>
      <c r="DW163" s="228"/>
      <c r="DX163" s="228"/>
      <c r="DY163" s="228"/>
      <c r="DZ163" s="228"/>
      <c r="EA163" s="228"/>
      <c r="EB163" s="228"/>
      <c r="EC163" s="228"/>
      <c r="ED163" s="228"/>
      <c r="EE163" s="228"/>
      <c r="EF163" s="228"/>
      <c r="EG163" s="228"/>
      <c r="EH163" s="228"/>
      <c r="EI163" s="228"/>
      <c r="EJ163" s="228"/>
      <c r="EK163" s="228"/>
      <c r="EL163" s="228"/>
      <c r="EM163" s="228"/>
      <c r="EN163" s="228"/>
      <c r="EO163" s="228"/>
      <c r="EP163" s="228"/>
      <c r="EQ163" s="228"/>
      <c r="ER163" s="228"/>
      <c r="ES163" s="228"/>
      <c r="ET163" s="228"/>
      <c r="EU163" s="228"/>
      <c r="EV163" s="228"/>
      <c r="EW163" s="228"/>
      <c r="EX163" s="228"/>
      <c r="EY163" s="228"/>
      <c r="EZ163" s="228"/>
      <c r="FA163" s="228"/>
      <c r="FB163" s="228"/>
      <c r="FC163" s="228"/>
      <c r="FD163" s="228"/>
      <c r="FE163" s="228"/>
      <c r="FF163" s="228"/>
      <c r="FG163" s="228"/>
      <c r="FH163" s="228"/>
      <c r="FI163" s="228"/>
      <c r="FJ163" s="228"/>
      <c r="FK163" s="228"/>
      <c r="FL163" s="228"/>
      <c r="FM163" s="228"/>
      <c r="FN163" s="228"/>
      <c r="FO163" s="228"/>
      <c r="FP163" s="228"/>
      <c r="FQ163" s="228"/>
      <c r="FR163" s="228"/>
      <c r="FS163" s="228"/>
      <c r="FT163" s="228"/>
      <c r="FU163" s="228"/>
      <c r="FV163" s="228"/>
      <c r="FW163" s="228"/>
      <c r="FX163" s="228"/>
      <c r="FY163" s="228"/>
      <c r="FZ163" s="228"/>
      <c r="GA163" s="228"/>
      <c r="GB163" s="228"/>
      <c r="GC163" s="228"/>
      <c r="GD163" s="228"/>
      <c r="GE163" s="228"/>
      <c r="GF163" s="228"/>
      <c r="GG163" s="228"/>
      <c r="GH163" s="228"/>
      <c r="GI163" s="228"/>
      <c r="GJ163" s="228"/>
      <c r="GK163" s="228"/>
      <c r="GL163" s="228"/>
      <c r="GM163" s="228"/>
      <c r="GN163" s="228"/>
      <c r="GO163" s="228"/>
      <c r="GP163" s="228"/>
      <c r="GQ163" s="228"/>
      <c r="GR163" s="228"/>
      <c r="GS163" s="228"/>
      <c r="GT163" s="228"/>
      <c r="GU163" s="228"/>
      <c r="GV163" s="228"/>
      <c r="GW163" s="228"/>
      <c r="GX163" s="228"/>
      <c r="GY163" s="228"/>
      <c r="GZ163" s="228"/>
      <c r="HA163" s="228"/>
      <c r="HB163" s="228"/>
      <c r="HC163" s="228"/>
      <c r="HD163" s="228"/>
      <c r="HE163" s="228"/>
      <c r="HF163" s="228"/>
      <c r="HG163" s="228"/>
      <c r="HH163" s="228"/>
      <c r="HI163" s="228"/>
      <c r="HJ163" s="228"/>
      <c r="HK163" s="228"/>
      <c r="HL163" s="228"/>
      <c r="HM163" s="228"/>
      <c r="HN163" s="228"/>
      <c r="HO163" s="228"/>
      <c r="HP163" s="228"/>
      <c r="HQ163" s="228"/>
      <c r="HR163" s="228"/>
      <c r="HS163" s="228"/>
      <c r="HT163" s="228"/>
      <c r="HU163" s="228"/>
      <c r="HV163" s="228"/>
      <c r="HW163" s="228"/>
      <c r="HX163" s="228"/>
      <c r="HY163" s="228"/>
      <c r="HZ163" s="228"/>
      <c r="IA163" s="228"/>
      <c r="IB163" s="228"/>
      <c r="IC163" s="228"/>
      <c r="ID163" s="228"/>
      <c r="IE163" s="228"/>
      <c r="IF163" s="228"/>
      <c r="IG163" s="228"/>
      <c r="IH163" s="228"/>
      <c r="II163" s="228"/>
      <c r="IJ163" s="228"/>
      <c r="IK163" s="228"/>
      <c r="IL163" s="228"/>
      <c r="IM163" s="228"/>
      <c r="IN163" s="228"/>
      <c r="IO163" s="228"/>
      <c r="IP163" s="228"/>
      <c r="IQ163" s="228"/>
    </row>
    <row r="164" spans="1:251" s="212" customFormat="1" ht="24.75" customHeight="1">
      <c r="A164" s="223">
        <v>9</v>
      </c>
      <c r="B164" s="224" t="s">
        <v>307</v>
      </c>
      <c r="C164" s="214"/>
      <c r="D164" s="225"/>
      <c r="E164" s="226"/>
      <c r="F164" s="226"/>
      <c r="G164" s="226"/>
      <c r="H164" s="215"/>
      <c r="I164" s="249"/>
      <c r="J164" s="245"/>
      <c r="K164" s="245"/>
      <c r="L164" s="245"/>
      <c r="M164" s="245"/>
      <c r="N164" s="245"/>
      <c r="O164" s="245"/>
      <c r="P164" s="218"/>
      <c r="Q164" s="218"/>
      <c r="R164" s="218"/>
      <c r="S164" s="218"/>
      <c r="T164" s="247"/>
      <c r="U164" s="247"/>
      <c r="V164" s="247"/>
      <c r="W164" s="247"/>
      <c r="X164" s="247"/>
      <c r="Y164" s="247"/>
      <c r="Z164" s="248"/>
      <c r="AA164" s="247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  <c r="BX164" s="228"/>
      <c r="BY164" s="228"/>
      <c r="BZ164" s="228"/>
      <c r="CA164" s="228"/>
      <c r="CB164" s="228"/>
      <c r="CC164" s="228"/>
      <c r="CD164" s="228"/>
      <c r="CE164" s="228"/>
      <c r="CF164" s="228"/>
      <c r="CG164" s="228"/>
      <c r="CH164" s="228"/>
      <c r="CI164" s="228"/>
      <c r="CJ164" s="228"/>
      <c r="CK164" s="228"/>
      <c r="CL164" s="228"/>
      <c r="CM164" s="228"/>
      <c r="CN164" s="228"/>
      <c r="CO164" s="228"/>
      <c r="CP164" s="228"/>
      <c r="CQ164" s="228"/>
      <c r="CR164" s="228"/>
      <c r="CS164" s="228"/>
      <c r="CT164" s="228"/>
      <c r="CU164" s="228"/>
      <c r="CV164" s="228"/>
      <c r="CW164" s="228"/>
      <c r="CX164" s="228"/>
      <c r="CY164" s="228"/>
      <c r="CZ164" s="228"/>
      <c r="DA164" s="228"/>
      <c r="DB164" s="228"/>
      <c r="DC164" s="228"/>
      <c r="DD164" s="228"/>
      <c r="DE164" s="228"/>
      <c r="DF164" s="228"/>
      <c r="DG164" s="228"/>
      <c r="DH164" s="228"/>
      <c r="DI164" s="228"/>
      <c r="DJ164" s="228"/>
      <c r="DK164" s="228"/>
      <c r="DL164" s="228"/>
      <c r="DM164" s="228"/>
      <c r="DN164" s="228"/>
      <c r="DO164" s="228"/>
      <c r="DP164" s="228"/>
      <c r="DQ164" s="228"/>
      <c r="DR164" s="228"/>
      <c r="DS164" s="228"/>
      <c r="DT164" s="228"/>
      <c r="DU164" s="228"/>
      <c r="DV164" s="228"/>
      <c r="DW164" s="228"/>
      <c r="DX164" s="228"/>
      <c r="DY164" s="228"/>
      <c r="DZ164" s="228"/>
      <c r="EA164" s="228"/>
      <c r="EB164" s="228"/>
      <c r="EC164" s="228"/>
      <c r="ED164" s="228"/>
      <c r="EE164" s="228"/>
      <c r="EF164" s="228"/>
      <c r="EG164" s="228"/>
      <c r="EH164" s="228"/>
      <c r="EI164" s="228"/>
      <c r="EJ164" s="228"/>
      <c r="EK164" s="228"/>
      <c r="EL164" s="228"/>
      <c r="EM164" s="228"/>
      <c r="EN164" s="228"/>
      <c r="EO164" s="228"/>
      <c r="EP164" s="228"/>
      <c r="EQ164" s="228"/>
      <c r="ER164" s="228"/>
      <c r="ES164" s="228"/>
      <c r="ET164" s="228"/>
      <c r="EU164" s="228"/>
      <c r="EV164" s="228"/>
      <c r="EW164" s="228"/>
      <c r="EX164" s="228"/>
      <c r="EY164" s="228"/>
      <c r="EZ164" s="228"/>
      <c r="FA164" s="228"/>
      <c r="FB164" s="228"/>
      <c r="FC164" s="228"/>
      <c r="FD164" s="228"/>
      <c r="FE164" s="228"/>
      <c r="FF164" s="228"/>
      <c r="FG164" s="228"/>
      <c r="FH164" s="228"/>
      <c r="FI164" s="228"/>
      <c r="FJ164" s="228"/>
      <c r="FK164" s="228"/>
      <c r="FL164" s="228"/>
      <c r="FM164" s="228"/>
      <c r="FN164" s="228"/>
      <c r="FO164" s="228"/>
      <c r="FP164" s="228"/>
      <c r="FQ164" s="228"/>
      <c r="FR164" s="228"/>
      <c r="FS164" s="228"/>
      <c r="FT164" s="228"/>
      <c r="FU164" s="228"/>
      <c r="FV164" s="228"/>
      <c r="FW164" s="228"/>
      <c r="FX164" s="228"/>
      <c r="FY164" s="228"/>
      <c r="FZ164" s="228"/>
      <c r="GA164" s="228"/>
      <c r="GB164" s="228"/>
      <c r="GC164" s="228"/>
      <c r="GD164" s="228"/>
      <c r="GE164" s="228"/>
      <c r="GF164" s="228"/>
      <c r="GG164" s="228"/>
      <c r="GH164" s="228"/>
      <c r="GI164" s="228"/>
      <c r="GJ164" s="228"/>
      <c r="GK164" s="228"/>
      <c r="GL164" s="228"/>
      <c r="GM164" s="228"/>
      <c r="GN164" s="228"/>
      <c r="GO164" s="228"/>
      <c r="GP164" s="228"/>
      <c r="GQ164" s="228"/>
      <c r="GR164" s="228"/>
      <c r="GS164" s="228"/>
      <c r="GT164" s="228"/>
      <c r="GU164" s="228"/>
      <c r="GV164" s="228"/>
      <c r="GW164" s="228"/>
      <c r="GX164" s="228"/>
      <c r="GY164" s="228"/>
      <c r="GZ164" s="228"/>
      <c r="HA164" s="228"/>
      <c r="HB164" s="228"/>
      <c r="HC164" s="228"/>
      <c r="HD164" s="228"/>
      <c r="HE164" s="228"/>
      <c r="HF164" s="228"/>
      <c r="HG164" s="228"/>
      <c r="HH164" s="228"/>
      <c r="HI164" s="228"/>
      <c r="HJ164" s="228"/>
      <c r="HK164" s="228"/>
      <c r="HL164" s="228"/>
      <c r="HM164" s="228"/>
      <c r="HN164" s="228"/>
      <c r="HO164" s="228"/>
      <c r="HP164" s="228"/>
      <c r="HQ164" s="228"/>
      <c r="HR164" s="228"/>
      <c r="HS164" s="228"/>
      <c r="HT164" s="228"/>
      <c r="HU164" s="228"/>
      <c r="HV164" s="228"/>
      <c r="HW164" s="228"/>
      <c r="HX164" s="228"/>
      <c r="HY164" s="228"/>
      <c r="HZ164" s="228"/>
      <c r="IA164" s="228"/>
      <c r="IB164" s="228"/>
      <c r="IC164" s="228"/>
      <c r="ID164" s="228"/>
      <c r="IE164" s="228"/>
      <c r="IF164" s="228"/>
      <c r="IG164" s="228"/>
      <c r="IH164" s="228"/>
      <c r="II164" s="228"/>
      <c r="IJ164" s="228"/>
      <c r="IK164" s="228"/>
      <c r="IL164" s="228"/>
      <c r="IM164" s="228"/>
      <c r="IN164" s="228"/>
      <c r="IO164" s="228"/>
      <c r="IP164" s="228"/>
      <c r="IQ164" s="228"/>
    </row>
    <row r="168" ht="12.75">
      <c r="B168" s="139" t="s">
        <v>350</v>
      </c>
    </row>
    <row r="169" ht="12.75">
      <c r="B169" s="139" t="s">
        <v>351</v>
      </c>
    </row>
  </sheetData>
  <sheetProtection/>
  <mergeCells count="14">
    <mergeCell ref="A136:A159"/>
    <mergeCell ref="A11:A31"/>
    <mergeCell ref="A33:A54"/>
    <mergeCell ref="A56:A77"/>
    <mergeCell ref="B83:D83"/>
    <mergeCell ref="A87:A109"/>
    <mergeCell ref="A111:A134"/>
    <mergeCell ref="B7:O7"/>
    <mergeCell ref="B1:AC3"/>
    <mergeCell ref="AD1:AF4"/>
    <mergeCell ref="B4:D4"/>
    <mergeCell ref="D5:D6"/>
    <mergeCell ref="E5:O5"/>
    <mergeCell ref="P5: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86"/>
  <sheetViews>
    <sheetView view="pageBreakPreview" zoomScale="68" zoomScaleSheetLayoutView="68" zoomScalePageLayoutView="0" workbookViewId="0" topLeftCell="A1">
      <selection activeCell="B77" sqref="B77"/>
    </sheetView>
  </sheetViews>
  <sheetFormatPr defaultColWidth="9.00390625" defaultRowHeight="12.75"/>
  <cols>
    <col min="1" max="1" width="7.00390625" style="251" customWidth="1"/>
    <col min="2" max="2" width="137.25390625" style="159" customWidth="1"/>
    <col min="3" max="3" width="9.375" style="159" hidden="1" customWidth="1"/>
    <col min="4" max="4" width="9.25390625" style="159" hidden="1" customWidth="1"/>
    <col min="5" max="5" width="10.25390625" style="159" hidden="1" customWidth="1"/>
    <col min="6" max="6" width="12.375" style="159" customWidth="1"/>
    <col min="7" max="7" width="12.75390625" style="159" customWidth="1"/>
    <col min="8" max="9" width="10.75390625" style="159" hidden="1" customWidth="1"/>
    <col min="10" max="10" width="17.25390625" style="159" customWidth="1"/>
    <col min="11" max="18" width="0" style="159" hidden="1" customWidth="1"/>
    <col min="19" max="16384" width="9.125" style="159" customWidth="1"/>
  </cols>
  <sheetData>
    <row r="1" spans="2:12" ht="15.75" customHeight="1">
      <c r="B1" s="138"/>
      <c r="C1" s="138"/>
      <c r="D1" s="138"/>
      <c r="E1" s="138"/>
      <c r="F1" s="138"/>
      <c r="H1" s="252"/>
      <c r="I1" s="665" t="s">
        <v>352</v>
      </c>
      <c r="J1" s="665"/>
      <c r="K1" s="252"/>
      <c r="L1" s="252"/>
    </row>
    <row r="2" spans="2:12" ht="15.7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69" customHeight="1">
      <c r="A3" s="666" t="s">
        <v>353</v>
      </c>
      <c r="B3" s="666"/>
      <c r="C3" s="666"/>
      <c r="D3" s="666"/>
      <c r="E3" s="666"/>
      <c r="F3" s="666"/>
      <c r="G3" s="666"/>
      <c r="H3" s="666"/>
      <c r="I3" s="666"/>
      <c r="J3" s="666"/>
      <c r="K3" s="252"/>
      <c r="L3" s="252"/>
    </row>
    <row r="4" spans="1:12" ht="28.5" customHeight="1">
      <c r="A4" s="667" t="s">
        <v>354</v>
      </c>
      <c r="B4" s="667"/>
      <c r="C4" s="667"/>
      <c r="D4" s="667"/>
      <c r="E4" s="667"/>
      <c r="F4" s="667"/>
      <c r="G4" s="667"/>
      <c r="H4" s="667"/>
      <c r="I4" s="667"/>
      <c r="J4" s="667"/>
      <c r="K4" s="138"/>
      <c r="L4" s="138"/>
    </row>
    <row r="5" spans="1:12" ht="33" customHeight="1">
      <c r="A5" s="660" t="s">
        <v>228</v>
      </c>
      <c r="B5" s="668" t="s">
        <v>355</v>
      </c>
      <c r="C5" s="669" t="s">
        <v>230</v>
      </c>
      <c r="D5" s="669" t="s">
        <v>231</v>
      </c>
      <c r="E5" s="671" t="s">
        <v>356</v>
      </c>
      <c r="F5" s="672"/>
      <c r="G5" s="672"/>
      <c r="H5" s="255"/>
      <c r="I5" s="256"/>
      <c r="J5" s="669" t="s">
        <v>357</v>
      </c>
      <c r="K5" s="257"/>
      <c r="L5" s="257"/>
    </row>
    <row r="6" spans="1:12" ht="33.75" customHeight="1">
      <c r="A6" s="662"/>
      <c r="B6" s="668"/>
      <c r="C6" s="670"/>
      <c r="D6" s="670"/>
      <c r="E6" s="143" t="s">
        <v>232</v>
      </c>
      <c r="F6" s="143" t="s">
        <v>233</v>
      </c>
      <c r="G6" s="143" t="s">
        <v>358</v>
      </c>
      <c r="H6" s="143"/>
      <c r="I6" s="254"/>
      <c r="J6" s="670"/>
      <c r="K6" s="257"/>
      <c r="L6" s="257"/>
    </row>
    <row r="7" spans="1:12" ht="28.5" customHeight="1">
      <c r="A7" s="258"/>
      <c r="B7" s="149" t="s">
        <v>234</v>
      </c>
      <c r="C7" s="259" t="e">
        <f aca="true" t="shared" si="0" ref="C7:J7">C9+C95</f>
        <v>#REF!</v>
      </c>
      <c r="D7" s="259" t="e">
        <f t="shared" si="0"/>
        <v>#REF!</v>
      </c>
      <c r="E7" s="260">
        <f t="shared" si="0"/>
        <v>0</v>
      </c>
      <c r="F7" s="260">
        <f t="shared" si="0"/>
        <v>909</v>
      </c>
      <c r="G7" s="260">
        <f t="shared" si="0"/>
        <v>937</v>
      </c>
      <c r="H7" s="260" t="e">
        <f t="shared" si="0"/>
        <v>#REF!</v>
      </c>
      <c r="I7" s="260" t="e">
        <f t="shared" si="0"/>
        <v>#REF!</v>
      </c>
      <c r="J7" s="260">
        <f t="shared" si="0"/>
        <v>918.3333333333334</v>
      </c>
      <c r="K7" s="257"/>
      <c r="L7" s="257"/>
    </row>
    <row r="8" spans="1:12" ht="32.25" customHeight="1">
      <c r="A8" s="258"/>
      <c r="B8" s="663" t="s">
        <v>235</v>
      </c>
      <c r="C8" s="663"/>
      <c r="D8" s="663"/>
      <c r="E8" s="663"/>
      <c r="F8" s="663"/>
      <c r="G8" s="663"/>
      <c r="H8" s="663"/>
      <c r="I8" s="663"/>
      <c r="J8" s="664"/>
      <c r="K8" s="257"/>
      <c r="L8" s="257"/>
    </row>
    <row r="9" spans="1:18" ht="28.5" customHeight="1">
      <c r="A9" s="258"/>
      <c r="B9" s="149" t="s">
        <v>236</v>
      </c>
      <c r="C9" s="259" t="e">
        <f>C10+C11+C35+C60+#REF!+#REF!</f>
        <v>#REF!</v>
      </c>
      <c r="D9" s="259" t="e">
        <f>D10+D11+D35+D60+#REF!+#REF!</f>
        <v>#REF!</v>
      </c>
      <c r="E9" s="260">
        <f>E10+E11+E35+E60+E91+E92+E93</f>
        <v>0</v>
      </c>
      <c r="F9" s="260">
        <f>F10+F11+F35+F60+F91+F92+F93</f>
        <v>909</v>
      </c>
      <c r="G9" s="260">
        <f aca="true" t="shared" si="1" ref="G9:R9">G10+G11+G35+G60+G91+G92+G93</f>
        <v>937</v>
      </c>
      <c r="H9" s="260" t="e">
        <f t="shared" si="1"/>
        <v>#REF!</v>
      </c>
      <c r="I9" s="260" t="e">
        <f t="shared" si="1"/>
        <v>#REF!</v>
      </c>
      <c r="J9" s="260">
        <f t="shared" si="1"/>
        <v>918.3333333333334</v>
      </c>
      <c r="K9" s="259">
        <f t="shared" si="1"/>
        <v>0</v>
      </c>
      <c r="L9" s="259">
        <f t="shared" si="1"/>
        <v>0</v>
      </c>
      <c r="M9" s="259">
        <f t="shared" si="1"/>
        <v>0</v>
      </c>
      <c r="N9" s="259">
        <f t="shared" si="1"/>
        <v>0</v>
      </c>
      <c r="O9" s="259">
        <f t="shared" si="1"/>
        <v>0</v>
      </c>
      <c r="P9" s="259">
        <f t="shared" si="1"/>
        <v>0</v>
      </c>
      <c r="Q9" s="259">
        <f t="shared" si="1"/>
        <v>0</v>
      </c>
      <c r="R9" s="259">
        <f t="shared" si="1"/>
        <v>0</v>
      </c>
    </row>
    <row r="10" spans="1:12" s="265" customFormat="1" ht="37.5" customHeight="1">
      <c r="A10" s="261">
        <v>1</v>
      </c>
      <c r="B10" s="262" t="s">
        <v>237</v>
      </c>
      <c r="C10" s="149"/>
      <c r="D10" s="149"/>
      <c r="E10" s="149"/>
      <c r="F10" s="149"/>
      <c r="G10" s="149"/>
      <c r="H10" s="149"/>
      <c r="I10" s="149"/>
      <c r="J10" s="263">
        <f>(F10*2+G10)/3</f>
        <v>0</v>
      </c>
      <c r="K10" s="264"/>
      <c r="L10" s="264"/>
    </row>
    <row r="11" spans="1:12" s="265" customFormat="1" ht="24" customHeight="1">
      <c r="A11" s="261">
        <v>2</v>
      </c>
      <c r="B11" s="262" t="s">
        <v>225</v>
      </c>
      <c r="C11" s="149">
        <f>SUM(C12:C34)</f>
        <v>0</v>
      </c>
      <c r="D11" s="149">
        <f>SUM(D12:D34)</f>
        <v>0</v>
      </c>
      <c r="E11" s="152">
        <f aca="true" t="shared" si="2" ref="E11:J11">SUM(E12:E34)+E85+E88</f>
        <v>0</v>
      </c>
      <c r="F11" s="152">
        <f t="shared" si="2"/>
        <v>416</v>
      </c>
      <c r="G11" s="152">
        <f t="shared" si="2"/>
        <v>416</v>
      </c>
      <c r="H11" s="152" t="e">
        <f t="shared" si="2"/>
        <v>#REF!</v>
      </c>
      <c r="I11" s="152" t="e">
        <f t="shared" si="2"/>
        <v>#REF!</v>
      </c>
      <c r="J11" s="152">
        <f t="shared" si="2"/>
        <v>415.99999999999994</v>
      </c>
      <c r="K11" s="264"/>
      <c r="L11" s="264"/>
    </row>
    <row r="12" spans="1:12" ht="23.25" customHeight="1">
      <c r="A12" s="660"/>
      <c r="B12" s="266" t="s">
        <v>238</v>
      </c>
      <c r="C12" s="149"/>
      <c r="D12" s="149"/>
      <c r="E12" s="149"/>
      <c r="F12" s="149">
        <v>389</v>
      </c>
      <c r="G12" s="149">
        <v>390</v>
      </c>
      <c r="H12" s="149"/>
      <c r="I12" s="149"/>
      <c r="J12" s="263">
        <f>(F12*2+G12)/3</f>
        <v>389.3333333333333</v>
      </c>
      <c r="K12" s="257"/>
      <c r="L12" s="257"/>
    </row>
    <row r="13" spans="1:12" ht="33" customHeight="1">
      <c r="A13" s="661"/>
      <c r="B13" s="267" t="s">
        <v>359</v>
      </c>
      <c r="C13" s="149"/>
      <c r="D13" s="149"/>
      <c r="E13" s="149"/>
      <c r="F13" s="149"/>
      <c r="G13" s="149"/>
      <c r="H13" s="149"/>
      <c r="I13" s="149"/>
      <c r="J13" s="263">
        <f aca="true" t="shared" si="3" ref="J13:J76">(F13*2+G13)/3</f>
        <v>0</v>
      </c>
      <c r="K13" s="257"/>
      <c r="L13" s="257"/>
    </row>
    <row r="14" spans="1:12" ht="33" customHeight="1">
      <c r="A14" s="661"/>
      <c r="B14" s="267" t="s">
        <v>360</v>
      </c>
      <c r="C14" s="149"/>
      <c r="D14" s="149"/>
      <c r="E14" s="149"/>
      <c r="F14" s="149"/>
      <c r="G14" s="149"/>
      <c r="H14" s="149"/>
      <c r="I14" s="149"/>
      <c r="J14" s="263">
        <f t="shared" si="3"/>
        <v>0</v>
      </c>
      <c r="K14" s="257"/>
      <c r="L14" s="257"/>
    </row>
    <row r="15" spans="1:12" ht="33" customHeight="1">
      <c r="A15" s="661"/>
      <c r="B15" s="267" t="s">
        <v>239</v>
      </c>
      <c r="C15" s="149"/>
      <c r="D15" s="149"/>
      <c r="E15" s="149"/>
      <c r="F15" s="149"/>
      <c r="G15" s="149"/>
      <c r="H15" s="149"/>
      <c r="I15" s="149"/>
      <c r="J15" s="263">
        <f t="shared" si="3"/>
        <v>0</v>
      </c>
      <c r="K15" s="257"/>
      <c r="L15" s="257"/>
    </row>
    <row r="16" spans="1:12" ht="33" customHeight="1">
      <c r="A16" s="661"/>
      <c r="B16" s="267" t="s">
        <v>240</v>
      </c>
      <c r="C16" s="149"/>
      <c r="D16" s="149"/>
      <c r="E16" s="149"/>
      <c r="F16" s="149"/>
      <c r="G16" s="149"/>
      <c r="H16" s="149"/>
      <c r="I16" s="149"/>
      <c r="J16" s="263">
        <f t="shared" si="3"/>
        <v>0</v>
      </c>
      <c r="K16" s="257"/>
      <c r="L16" s="257"/>
    </row>
    <row r="17" spans="1:12" ht="33" customHeight="1">
      <c r="A17" s="661"/>
      <c r="B17" s="267" t="s">
        <v>241</v>
      </c>
      <c r="C17" s="149"/>
      <c r="D17" s="149"/>
      <c r="E17" s="149"/>
      <c r="F17" s="149"/>
      <c r="G17" s="149"/>
      <c r="H17" s="149"/>
      <c r="I17" s="149"/>
      <c r="J17" s="263">
        <f t="shared" si="3"/>
        <v>0</v>
      </c>
      <c r="K17" s="257"/>
      <c r="L17" s="257"/>
    </row>
    <row r="18" spans="1:12" ht="33" customHeight="1">
      <c r="A18" s="661"/>
      <c r="B18" s="267" t="s">
        <v>242</v>
      </c>
      <c r="C18" s="149"/>
      <c r="D18" s="149"/>
      <c r="E18" s="149"/>
      <c r="F18" s="149"/>
      <c r="G18" s="149"/>
      <c r="H18" s="149"/>
      <c r="I18" s="149"/>
      <c r="J18" s="263">
        <f t="shared" si="3"/>
        <v>0</v>
      </c>
      <c r="K18" s="257"/>
      <c r="L18" s="257"/>
    </row>
    <row r="19" spans="1:12" ht="33" customHeight="1">
      <c r="A19" s="661"/>
      <c r="B19" s="267" t="s">
        <v>243</v>
      </c>
      <c r="C19" s="149"/>
      <c r="D19" s="149"/>
      <c r="E19" s="149"/>
      <c r="F19" s="149"/>
      <c r="G19" s="149"/>
      <c r="H19" s="149"/>
      <c r="I19" s="149"/>
      <c r="J19" s="263">
        <f t="shared" si="3"/>
        <v>0</v>
      </c>
      <c r="K19" s="257"/>
      <c r="L19" s="257"/>
    </row>
    <row r="20" spans="1:12" ht="33" customHeight="1">
      <c r="A20" s="661"/>
      <c r="B20" s="267" t="s">
        <v>244</v>
      </c>
      <c r="C20" s="149"/>
      <c r="D20" s="149"/>
      <c r="E20" s="149"/>
      <c r="F20" s="149"/>
      <c r="G20" s="149"/>
      <c r="H20" s="149"/>
      <c r="I20" s="149"/>
      <c r="J20" s="263">
        <f t="shared" si="3"/>
        <v>0</v>
      </c>
      <c r="K20" s="257"/>
      <c r="L20" s="257"/>
    </row>
    <row r="21" spans="1:12" ht="33" customHeight="1">
      <c r="A21" s="661"/>
      <c r="B21" s="267" t="s">
        <v>245</v>
      </c>
      <c r="C21" s="149"/>
      <c r="D21" s="149"/>
      <c r="E21" s="149"/>
      <c r="F21" s="149"/>
      <c r="G21" s="149"/>
      <c r="H21" s="149"/>
      <c r="I21" s="149"/>
      <c r="J21" s="263">
        <f t="shared" si="3"/>
        <v>0</v>
      </c>
      <c r="K21" s="257"/>
      <c r="L21" s="257"/>
    </row>
    <row r="22" spans="1:12" ht="33" customHeight="1">
      <c r="A22" s="661"/>
      <c r="B22" s="267" t="s">
        <v>246</v>
      </c>
      <c r="C22" s="149"/>
      <c r="D22" s="149"/>
      <c r="E22" s="149"/>
      <c r="F22" s="149"/>
      <c r="G22" s="149"/>
      <c r="H22" s="149"/>
      <c r="I22" s="149"/>
      <c r="J22" s="263">
        <f t="shared" si="3"/>
        <v>0</v>
      </c>
      <c r="K22" s="257"/>
      <c r="L22" s="257"/>
    </row>
    <row r="23" spans="1:12" ht="33" customHeight="1">
      <c r="A23" s="661"/>
      <c r="B23" s="267" t="s">
        <v>247</v>
      </c>
      <c r="C23" s="149"/>
      <c r="D23" s="149"/>
      <c r="E23" s="149"/>
      <c r="F23" s="149"/>
      <c r="G23" s="149"/>
      <c r="H23" s="149"/>
      <c r="I23" s="149"/>
      <c r="J23" s="263">
        <f t="shared" si="3"/>
        <v>0</v>
      </c>
      <c r="K23" s="257"/>
      <c r="L23" s="257"/>
    </row>
    <row r="24" spans="1:12" ht="33" customHeight="1">
      <c r="A24" s="661"/>
      <c r="B24" s="267" t="s">
        <v>248</v>
      </c>
      <c r="C24" s="149"/>
      <c r="D24" s="149"/>
      <c r="E24" s="149"/>
      <c r="F24" s="149">
        <v>1</v>
      </c>
      <c r="G24" s="149">
        <v>1</v>
      </c>
      <c r="H24" s="149"/>
      <c r="I24" s="149"/>
      <c r="J24" s="263">
        <f t="shared" si="3"/>
        <v>1</v>
      </c>
      <c r="K24" s="257"/>
      <c r="L24" s="257"/>
    </row>
    <row r="25" spans="1:12" ht="33" customHeight="1">
      <c r="A25" s="661"/>
      <c r="B25" s="267" t="s">
        <v>249</v>
      </c>
      <c r="C25" s="149"/>
      <c r="D25" s="149"/>
      <c r="E25" s="149"/>
      <c r="F25" s="149">
        <v>2</v>
      </c>
      <c r="G25" s="149">
        <v>2</v>
      </c>
      <c r="H25" s="149"/>
      <c r="I25" s="149"/>
      <c r="J25" s="263">
        <f t="shared" si="3"/>
        <v>2</v>
      </c>
      <c r="K25" s="257"/>
      <c r="L25" s="257"/>
    </row>
    <row r="26" spans="1:12" ht="33" customHeight="1">
      <c r="A26" s="661"/>
      <c r="B26" s="267" t="s">
        <v>250</v>
      </c>
      <c r="C26" s="149"/>
      <c r="D26" s="149"/>
      <c r="E26" s="149"/>
      <c r="F26" s="149"/>
      <c r="G26" s="149"/>
      <c r="H26" s="149"/>
      <c r="I26" s="149"/>
      <c r="J26" s="263">
        <f t="shared" si="3"/>
        <v>0</v>
      </c>
      <c r="K26" s="257"/>
      <c r="L26" s="257"/>
    </row>
    <row r="27" spans="1:12" ht="33" customHeight="1">
      <c r="A27" s="661"/>
      <c r="B27" s="267" t="s">
        <v>251</v>
      </c>
      <c r="C27" s="149"/>
      <c r="D27" s="149"/>
      <c r="E27" s="149"/>
      <c r="F27" s="149">
        <v>15</v>
      </c>
      <c r="G27" s="149">
        <v>15</v>
      </c>
      <c r="H27" s="149"/>
      <c r="I27" s="149"/>
      <c r="J27" s="263">
        <f t="shared" si="3"/>
        <v>15</v>
      </c>
      <c r="K27" s="257"/>
      <c r="L27" s="257"/>
    </row>
    <row r="28" spans="1:12" ht="33" customHeight="1">
      <c r="A28" s="661"/>
      <c r="B28" s="267" t="s">
        <v>252</v>
      </c>
      <c r="C28" s="149"/>
      <c r="D28" s="149"/>
      <c r="E28" s="149"/>
      <c r="F28" s="149"/>
      <c r="G28" s="149"/>
      <c r="H28" s="149"/>
      <c r="I28" s="149"/>
      <c r="J28" s="263">
        <f t="shared" si="3"/>
        <v>0</v>
      </c>
      <c r="K28" s="257"/>
      <c r="L28" s="257"/>
    </row>
    <row r="29" spans="1:12" ht="33" customHeight="1">
      <c r="A29" s="661"/>
      <c r="B29" s="267" t="s">
        <v>253</v>
      </c>
      <c r="C29" s="149"/>
      <c r="D29" s="149"/>
      <c r="E29" s="149"/>
      <c r="F29" s="149"/>
      <c r="G29" s="149"/>
      <c r="H29" s="149"/>
      <c r="I29" s="149"/>
      <c r="J29" s="263">
        <f t="shared" si="3"/>
        <v>0</v>
      </c>
      <c r="K29" s="257"/>
      <c r="L29" s="257"/>
    </row>
    <row r="30" spans="1:12" ht="33" customHeight="1">
      <c r="A30" s="661"/>
      <c r="B30" s="267" t="s">
        <v>254</v>
      </c>
      <c r="C30" s="149"/>
      <c r="D30" s="149"/>
      <c r="E30" s="149"/>
      <c r="F30" s="149"/>
      <c r="G30" s="149"/>
      <c r="H30" s="149"/>
      <c r="I30" s="149"/>
      <c r="J30" s="263">
        <f t="shared" si="3"/>
        <v>0</v>
      </c>
      <c r="K30" s="257"/>
      <c r="L30" s="257"/>
    </row>
    <row r="31" spans="1:12" ht="33" customHeight="1">
      <c r="A31" s="661"/>
      <c r="B31" s="267" t="s">
        <v>255</v>
      </c>
      <c r="C31" s="149"/>
      <c r="D31" s="149"/>
      <c r="E31" s="149"/>
      <c r="F31" s="149"/>
      <c r="G31" s="149"/>
      <c r="H31" s="149"/>
      <c r="I31" s="149"/>
      <c r="J31" s="263">
        <f t="shared" si="3"/>
        <v>0</v>
      </c>
      <c r="K31" s="257"/>
      <c r="L31" s="257"/>
    </row>
    <row r="32" spans="1:12" ht="33" customHeight="1">
      <c r="A32" s="661"/>
      <c r="B32" s="267" t="s">
        <v>256</v>
      </c>
      <c r="C32" s="149"/>
      <c r="D32" s="149"/>
      <c r="E32" s="149"/>
      <c r="F32" s="149"/>
      <c r="G32" s="149"/>
      <c r="H32" s="149"/>
      <c r="I32" s="149"/>
      <c r="J32" s="263">
        <f t="shared" si="3"/>
        <v>0</v>
      </c>
      <c r="K32" s="257"/>
      <c r="L32" s="257"/>
    </row>
    <row r="33" spans="1:12" ht="33" customHeight="1">
      <c r="A33" s="661"/>
      <c r="B33" s="267" t="s">
        <v>257</v>
      </c>
      <c r="C33" s="149"/>
      <c r="D33" s="149"/>
      <c r="E33" s="149"/>
      <c r="F33" s="149"/>
      <c r="G33" s="149"/>
      <c r="H33" s="149"/>
      <c r="I33" s="149"/>
      <c r="J33" s="263">
        <f t="shared" si="3"/>
        <v>0</v>
      </c>
      <c r="K33" s="257"/>
      <c r="L33" s="257"/>
    </row>
    <row r="34" spans="1:12" ht="33" customHeight="1">
      <c r="A34" s="662"/>
      <c r="B34" s="267" t="s">
        <v>258</v>
      </c>
      <c r="C34" s="149"/>
      <c r="D34" s="149"/>
      <c r="E34" s="149"/>
      <c r="F34" s="149"/>
      <c r="G34" s="149"/>
      <c r="H34" s="149"/>
      <c r="I34" s="149"/>
      <c r="J34" s="263">
        <f t="shared" si="3"/>
        <v>0</v>
      </c>
      <c r="K34" s="257"/>
      <c r="L34" s="257"/>
    </row>
    <row r="35" spans="1:12" s="265" customFormat="1" ht="37.5" customHeight="1">
      <c r="A35" s="261">
        <v>3</v>
      </c>
      <c r="B35" s="268" t="s">
        <v>227</v>
      </c>
      <c r="C35" s="149">
        <f>SUM(C36:C59)</f>
        <v>0</v>
      </c>
      <c r="D35" s="149">
        <f>SUM(D36:D59)</f>
        <v>0</v>
      </c>
      <c r="E35" s="152">
        <f aca="true" t="shared" si="4" ref="E35:J35">SUM(E36:E59)+E86+E89</f>
        <v>0</v>
      </c>
      <c r="F35" s="152">
        <f t="shared" si="4"/>
        <v>407</v>
      </c>
      <c r="G35" s="152">
        <f t="shared" si="4"/>
        <v>434</v>
      </c>
      <c r="H35" s="149" t="e">
        <f t="shared" si="4"/>
        <v>#REF!</v>
      </c>
      <c r="I35" s="149" t="e">
        <f t="shared" si="4"/>
        <v>#REF!</v>
      </c>
      <c r="J35" s="152">
        <f t="shared" si="4"/>
        <v>416</v>
      </c>
      <c r="K35" s="264"/>
      <c r="L35" s="264"/>
    </row>
    <row r="36" spans="1:12" ht="15.75">
      <c r="A36" s="660"/>
      <c r="B36" s="267" t="s">
        <v>259</v>
      </c>
      <c r="C36" s="149"/>
      <c r="D36" s="149"/>
      <c r="E36" s="149"/>
      <c r="F36" s="149">
        <v>383</v>
      </c>
      <c r="G36" s="149">
        <v>402</v>
      </c>
      <c r="H36" s="149"/>
      <c r="I36" s="149"/>
      <c r="J36" s="263">
        <f t="shared" si="3"/>
        <v>389.3333333333333</v>
      </c>
      <c r="K36" s="257"/>
      <c r="L36" s="257"/>
    </row>
    <row r="37" spans="1:12" ht="33" customHeight="1">
      <c r="A37" s="661"/>
      <c r="B37" s="267" t="s">
        <v>361</v>
      </c>
      <c r="C37" s="149"/>
      <c r="D37" s="149"/>
      <c r="E37" s="149"/>
      <c r="F37" s="149"/>
      <c r="G37" s="149"/>
      <c r="H37" s="149"/>
      <c r="I37" s="149"/>
      <c r="J37" s="263">
        <f t="shared" si="3"/>
        <v>0</v>
      </c>
      <c r="K37" s="257"/>
      <c r="L37" s="257"/>
    </row>
    <row r="38" spans="1:12" ht="33" customHeight="1">
      <c r="A38" s="661"/>
      <c r="B38" s="267" t="s">
        <v>362</v>
      </c>
      <c r="C38" s="149"/>
      <c r="D38" s="149"/>
      <c r="E38" s="149"/>
      <c r="F38" s="149"/>
      <c r="G38" s="149"/>
      <c r="H38" s="149"/>
      <c r="I38" s="149"/>
      <c r="J38" s="263">
        <f t="shared" si="3"/>
        <v>0</v>
      </c>
      <c r="K38" s="257"/>
      <c r="L38" s="257"/>
    </row>
    <row r="39" spans="1:12" ht="33" customHeight="1">
      <c r="A39" s="661"/>
      <c r="B39" s="267" t="s">
        <v>260</v>
      </c>
      <c r="C39" s="149"/>
      <c r="D39" s="149"/>
      <c r="E39" s="149"/>
      <c r="F39" s="149"/>
      <c r="G39" s="149"/>
      <c r="H39" s="149"/>
      <c r="I39" s="149"/>
      <c r="J39" s="263">
        <f t="shared" si="3"/>
        <v>0</v>
      </c>
      <c r="K39" s="257"/>
      <c r="L39" s="257"/>
    </row>
    <row r="40" spans="1:12" ht="33" customHeight="1">
      <c r="A40" s="661"/>
      <c r="B40" s="267" t="s">
        <v>261</v>
      </c>
      <c r="C40" s="149"/>
      <c r="D40" s="149"/>
      <c r="E40" s="149"/>
      <c r="F40" s="149"/>
      <c r="G40" s="149"/>
      <c r="H40" s="149"/>
      <c r="I40" s="149"/>
      <c r="J40" s="263">
        <f t="shared" si="3"/>
        <v>0</v>
      </c>
      <c r="K40" s="257"/>
      <c r="L40" s="257"/>
    </row>
    <row r="41" spans="1:12" ht="33" customHeight="1">
      <c r="A41" s="661"/>
      <c r="B41" s="267" t="s">
        <v>262</v>
      </c>
      <c r="C41" s="149"/>
      <c r="D41" s="149"/>
      <c r="E41" s="149"/>
      <c r="F41" s="149"/>
      <c r="G41" s="149"/>
      <c r="H41" s="149"/>
      <c r="I41" s="149"/>
      <c r="J41" s="263">
        <f t="shared" si="3"/>
        <v>0</v>
      </c>
      <c r="K41" s="257"/>
      <c r="L41" s="257"/>
    </row>
    <row r="42" spans="1:12" ht="33" customHeight="1">
      <c r="A42" s="661"/>
      <c r="B42" s="267" t="s">
        <v>263</v>
      </c>
      <c r="C42" s="149"/>
      <c r="D42" s="149"/>
      <c r="E42" s="149"/>
      <c r="F42" s="149"/>
      <c r="G42" s="149"/>
      <c r="H42" s="149"/>
      <c r="I42" s="149"/>
      <c r="J42" s="263">
        <f t="shared" si="3"/>
        <v>0</v>
      </c>
      <c r="K42" s="257"/>
      <c r="L42" s="257"/>
    </row>
    <row r="43" spans="1:12" ht="33" customHeight="1">
      <c r="A43" s="661"/>
      <c r="B43" s="267" t="s">
        <v>264</v>
      </c>
      <c r="C43" s="149"/>
      <c r="D43" s="149"/>
      <c r="E43" s="149"/>
      <c r="F43" s="149"/>
      <c r="G43" s="149"/>
      <c r="H43" s="149"/>
      <c r="I43" s="149"/>
      <c r="J43" s="263">
        <f t="shared" si="3"/>
        <v>0</v>
      </c>
      <c r="K43" s="257"/>
      <c r="L43" s="257"/>
    </row>
    <row r="44" spans="1:12" ht="33" customHeight="1">
      <c r="A44" s="661"/>
      <c r="B44" s="267" t="s">
        <v>265</v>
      </c>
      <c r="C44" s="149"/>
      <c r="D44" s="149"/>
      <c r="E44" s="149"/>
      <c r="F44" s="149"/>
      <c r="G44" s="149"/>
      <c r="H44" s="149"/>
      <c r="I44" s="149"/>
      <c r="J44" s="263">
        <f t="shared" si="3"/>
        <v>0</v>
      </c>
      <c r="K44" s="257"/>
      <c r="L44" s="257"/>
    </row>
    <row r="45" spans="1:12" ht="33" customHeight="1">
      <c r="A45" s="661"/>
      <c r="B45" s="267" t="s">
        <v>266</v>
      </c>
      <c r="C45" s="149"/>
      <c r="D45" s="149"/>
      <c r="E45" s="149"/>
      <c r="F45" s="149"/>
      <c r="G45" s="149"/>
      <c r="H45" s="149"/>
      <c r="I45" s="149"/>
      <c r="J45" s="263">
        <f t="shared" si="3"/>
        <v>0</v>
      </c>
      <c r="K45" s="257"/>
      <c r="L45" s="257"/>
    </row>
    <row r="46" spans="1:12" ht="33" customHeight="1">
      <c r="A46" s="661"/>
      <c r="B46" s="267" t="s">
        <v>267</v>
      </c>
      <c r="C46" s="149"/>
      <c r="D46" s="149"/>
      <c r="E46" s="149"/>
      <c r="F46" s="149">
        <v>1</v>
      </c>
      <c r="G46" s="149">
        <v>1</v>
      </c>
      <c r="H46" s="149"/>
      <c r="I46" s="149"/>
      <c r="J46" s="263">
        <f t="shared" si="3"/>
        <v>1</v>
      </c>
      <c r="K46" s="257"/>
      <c r="L46" s="257"/>
    </row>
    <row r="47" spans="1:12" ht="33" customHeight="1">
      <c r="A47" s="661"/>
      <c r="B47" s="267" t="s">
        <v>268</v>
      </c>
      <c r="C47" s="149"/>
      <c r="D47" s="149"/>
      <c r="E47" s="149"/>
      <c r="F47" s="149"/>
      <c r="G47" s="149"/>
      <c r="H47" s="149"/>
      <c r="I47" s="149"/>
      <c r="J47" s="263">
        <f t="shared" si="3"/>
        <v>0</v>
      </c>
      <c r="K47" s="257"/>
      <c r="L47" s="257"/>
    </row>
    <row r="48" spans="1:12" ht="33" customHeight="1">
      <c r="A48" s="661"/>
      <c r="B48" s="267" t="s">
        <v>269</v>
      </c>
      <c r="C48" s="149"/>
      <c r="D48" s="149"/>
      <c r="E48" s="149"/>
      <c r="F48" s="149"/>
      <c r="G48" s="149"/>
      <c r="H48" s="149"/>
      <c r="I48" s="149"/>
      <c r="J48" s="263">
        <f t="shared" si="3"/>
        <v>0</v>
      </c>
      <c r="K48" s="257"/>
      <c r="L48" s="257"/>
    </row>
    <row r="49" spans="1:12" ht="33" customHeight="1">
      <c r="A49" s="661"/>
      <c r="B49" s="267" t="s">
        <v>270</v>
      </c>
      <c r="C49" s="149"/>
      <c r="D49" s="149"/>
      <c r="E49" s="149"/>
      <c r="F49" s="149"/>
      <c r="G49" s="149"/>
      <c r="H49" s="149"/>
      <c r="I49" s="149"/>
      <c r="J49" s="263">
        <f t="shared" si="3"/>
        <v>0</v>
      </c>
      <c r="K49" s="257"/>
      <c r="L49" s="257"/>
    </row>
    <row r="50" spans="1:12" ht="33" customHeight="1">
      <c r="A50" s="661"/>
      <c r="B50" s="267" t="s">
        <v>271</v>
      </c>
      <c r="C50" s="149"/>
      <c r="D50" s="149"/>
      <c r="E50" s="149"/>
      <c r="F50" s="149"/>
      <c r="G50" s="149"/>
      <c r="H50" s="149"/>
      <c r="I50" s="149"/>
      <c r="J50" s="263">
        <f t="shared" si="3"/>
        <v>0</v>
      </c>
      <c r="K50" s="257"/>
      <c r="L50" s="257"/>
    </row>
    <row r="51" spans="1:12" ht="33" customHeight="1">
      <c r="A51" s="661"/>
      <c r="B51" s="267" t="s">
        <v>272</v>
      </c>
      <c r="C51" s="149"/>
      <c r="D51" s="149"/>
      <c r="E51" s="149"/>
      <c r="F51" s="149">
        <v>11</v>
      </c>
      <c r="G51" s="149">
        <v>19</v>
      </c>
      <c r="H51" s="149"/>
      <c r="I51" s="149"/>
      <c r="J51" s="263">
        <f t="shared" si="3"/>
        <v>13.666666666666666</v>
      </c>
      <c r="K51" s="257"/>
      <c r="L51" s="257"/>
    </row>
    <row r="52" spans="1:12" ht="33" customHeight="1">
      <c r="A52" s="661"/>
      <c r="B52" s="267" t="s">
        <v>273</v>
      </c>
      <c r="C52" s="149"/>
      <c r="D52" s="149"/>
      <c r="E52" s="149"/>
      <c r="F52" s="149"/>
      <c r="G52" s="149"/>
      <c r="H52" s="149"/>
      <c r="I52" s="149"/>
      <c r="J52" s="263">
        <f t="shared" si="3"/>
        <v>0</v>
      </c>
      <c r="K52" s="257"/>
      <c r="L52" s="257"/>
    </row>
    <row r="53" spans="1:12" ht="33" customHeight="1">
      <c r="A53" s="661"/>
      <c r="B53" s="267" t="s">
        <v>274</v>
      </c>
      <c r="C53" s="149"/>
      <c r="D53" s="149"/>
      <c r="E53" s="149"/>
      <c r="F53" s="149"/>
      <c r="G53" s="149"/>
      <c r="H53" s="149"/>
      <c r="I53" s="149"/>
      <c r="J53" s="263">
        <f t="shared" si="3"/>
        <v>0</v>
      </c>
      <c r="K53" s="257"/>
      <c r="L53" s="257"/>
    </row>
    <row r="54" spans="1:12" ht="33" customHeight="1">
      <c r="A54" s="661"/>
      <c r="B54" s="267" t="s">
        <v>275</v>
      </c>
      <c r="C54" s="149"/>
      <c r="D54" s="149"/>
      <c r="E54" s="149"/>
      <c r="F54" s="149"/>
      <c r="G54" s="149"/>
      <c r="H54" s="149"/>
      <c r="I54" s="149"/>
      <c r="J54" s="263">
        <f t="shared" si="3"/>
        <v>0</v>
      </c>
      <c r="K54" s="257"/>
      <c r="L54" s="257"/>
    </row>
    <row r="55" spans="1:12" ht="33" customHeight="1">
      <c r="A55" s="661"/>
      <c r="B55" s="267" t="s">
        <v>276</v>
      </c>
      <c r="C55" s="149"/>
      <c r="D55" s="149"/>
      <c r="E55" s="149"/>
      <c r="F55" s="149"/>
      <c r="G55" s="149"/>
      <c r="H55" s="149"/>
      <c r="I55" s="149"/>
      <c r="J55" s="263">
        <f t="shared" si="3"/>
        <v>0</v>
      </c>
      <c r="K55" s="257"/>
      <c r="L55" s="257"/>
    </row>
    <row r="56" spans="1:12" ht="33" customHeight="1">
      <c r="A56" s="661"/>
      <c r="B56" s="267" t="s">
        <v>277</v>
      </c>
      <c r="C56" s="149"/>
      <c r="D56" s="149"/>
      <c r="E56" s="149"/>
      <c r="F56" s="149"/>
      <c r="G56" s="149"/>
      <c r="H56" s="149"/>
      <c r="I56" s="149"/>
      <c r="J56" s="263">
        <f t="shared" si="3"/>
        <v>0</v>
      </c>
      <c r="K56" s="257"/>
      <c r="L56" s="257"/>
    </row>
    <row r="57" spans="1:12" ht="33" customHeight="1">
      <c r="A57" s="661"/>
      <c r="B57" s="267" t="s">
        <v>278</v>
      </c>
      <c r="C57" s="149"/>
      <c r="D57" s="149"/>
      <c r="E57" s="149"/>
      <c r="F57" s="149"/>
      <c r="G57" s="149"/>
      <c r="H57" s="149"/>
      <c r="I57" s="149"/>
      <c r="J57" s="263">
        <f t="shared" si="3"/>
        <v>0</v>
      </c>
      <c r="K57" s="257"/>
      <c r="L57" s="257"/>
    </row>
    <row r="58" spans="1:12" ht="33" customHeight="1">
      <c r="A58" s="661"/>
      <c r="B58" s="267" t="s">
        <v>279</v>
      </c>
      <c r="C58" s="149"/>
      <c r="D58" s="149"/>
      <c r="E58" s="149"/>
      <c r="F58" s="149"/>
      <c r="G58" s="149"/>
      <c r="H58" s="149"/>
      <c r="I58" s="149"/>
      <c r="J58" s="263">
        <f t="shared" si="3"/>
        <v>0</v>
      </c>
      <c r="K58" s="257"/>
      <c r="L58" s="257"/>
    </row>
    <row r="59" spans="1:12" ht="33" customHeight="1">
      <c r="A59" s="662"/>
      <c r="B59" s="267" t="s">
        <v>280</v>
      </c>
      <c r="C59" s="149"/>
      <c r="D59" s="149"/>
      <c r="E59" s="149"/>
      <c r="F59" s="149"/>
      <c r="G59" s="149"/>
      <c r="H59" s="149"/>
      <c r="I59" s="149"/>
      <c r="J59" s="263">
        <f t="shared" si="3"/>
        <v>0</v>
      </c>
      <c r="K59" s="257"/>
      <c r="L59" s="257"/>
    </row>
    <row r="60" spans="1:12" s="265" customFormat="1" ht="26.25" customHeight="1">
      <c r="A60" s="261">
        <v>4</v>
      </c>
      <c r="B60" s="268" t="s">
        <v>226</v>
      </c>
      <c r="C60" s="149">
        <f>SUM(C61:C84)</f>
        <v>0</v>
      </c>
      <c r="D60" s="149">
        <f>SUM(D61:D84)</f>
        <v>0</v>
      </c>
      <c r="E60" s="152">
        <f aca="true" t="shared" si="5" ref="E60:J60">SUM(E61:E84)+E87+E90</f>
        <v>0</v>
      </c>
      <c r="F60" s="152">
        <f t="shared" si="5"/>
        <v>86</v>
      </c>
      <c r="G60" s="152">
        <f t="shared" si="5"/>
        <v>87</v>
      </c>
      <c r="H60" s="149" t="e">
        <f t="shared" si="5"/>
        <v>#REF!</v>
      </c>
      <c r="I60" s="149" t="e">
        <f t="shared" si="5"/>
        <v>#REF!</v>
      </c>
      <c r="J60" s="152">
        <f t="shared" si="5"/>
        <v>86.33333333333334</v>
      </c>
      <c r="K60" s="264"/>
      <c r="L60" s="264"/>
    </row>
    <row r="61" spans="1:12" ht="28.5" customHeight="1">
      <c r="A61" s="660"/>
      <c r="B61" s="267" t="s">
        <v>281</v>
      </c>
      <c r="C61" s="149"/>
      <c r="D61" s="149"/>
      <c r="E61" s="149"/>
      <c r="F61" s="149">
        <v>83</v>
      </c>
      <c r="G61" s="149">
        <v>83</v>
      </c>
      <c r="H61" s="149"/>
      <c r="I61" s="149"/>
      <c r="J61" s="263">
        <f t="shared" si="3"/>
        <v>83</v>
      </c>
      <c r="K61" s="257"/>
      <c r="L61" s="257"/>
    </row>
    <row r="62" spans="1:12" ht="33" customHeight="1">
      <c r="A62" s="661"/>
      <c r="B62" s="267" t="s">
        <v>363</v>
      </c>
      <c r="C62" s="149"/>
      <c r="D62" s="149"/>
      <c r="E62" s="149"/>
      <c r="F62" s="149"/>
      <c r="G62" s="149"/>
      <c r="H62" s="149"/>
      <c r="I62" s="149"/>
      <c r="J62" s="263">
        <f t="shared" si="3"/>
        <v>0</v>
      </c>
      <c r="K62" s="257"/>
      <c r="L62" s="257"/>
    </row>
    <row r="63" spans="1:12" ht="33" customHeight="1">
      <c r="A63" s="661"/>
      <c r="B63" s="267" t="s">
        <v>364</v>
      </c>
      <c r="C63" s="149"/>
      <c r="D63" s="149"/>
      <c r="E63" s="149"/>
      <c r="F63" s="149"/>
      <c r="G63" s="149"/>
      <c r="H63" s="149"/>
      <c r="I63" s="149"/>
      <c r="J63" s="263">
        <f t="shared" si="3"/>
        <v>0</v>
      </c>
      <c r="K63" s="257"/>
      <c r="L63" s="257"/>
    </row>
    <row r="64" spans="1:12" ht="33" customHeight="1">
      <c r="A64" s="661"/>
      <c r="B64" s="267" t="s">
        <v>282</v>
      </c>
      <c r="C64" s="149"/>
      <c r="D64" s="149"/>
      <c r="E64" s="149"/>
      <c r="F64" s="149"/>
      <c r="G64" s="149"/>
      <c r="H64" s="149"/>
      <c r="I64" s="149"/>
      <c r="J64" s="263">
        <f t="shared" si="3"/>
        <v>0</v>
      </c>
      <c r="K64" s="257"/>
      <c r="L64" s="257"/>
    </row>
    <row r="65" spans="1:12" ht="33" customHeight="1">
      <c r="A65" s="661"/>
      <c r="B65" s="267" t="s">
        <v>283</v>
      </c>
      <c r="C65" s="149"/>
      <c r="D65" s="149"/>
      <c r="E65" s="149"/>
      <c r="F65" s="149"/>
      <c r="G65" s="149"/>
      <c r="H65" s="149"/>
      <c r="I65" s="149"/>
      <c r="J65" s="263">
        <f t="shared" si="3"/>
        <v>0</v>
      </c>
      <c r="K65" s="257"/>
      <c r="L65" s="257"/>
    </row>
    <row r="66" spans="1:12" ht="33" customHeight="1">
      <c r="A66" s="661"/>
      <c r="B66" s="267" t="s">
        <v>284</v>
      </c>
      <c r="C66" s="149"/>
      <c r="D66" s="149"/>
      <c r="E66" s="149"/>
      <c r="F66" s="149"/>
      <c r="G66" s="149"/>
      <c r="H66" s="149"/>
      <c r="I66" s="149"/>
      <c r="J66" s="263">
        <f t="shared" si="3"/>
        <v>0</v>
      </c>
      <c r="K66" s="257"/>
      <c r="L66" s="257"/>
    </row>
    <row r="67" spans="1:12" ht="33" customHeight="1">
      <c r="A67" s="661"/>
      <c r="B67" s="267" t="s">
        <v>285</v>
      </c>
      <c r="C67" s="149"/>
      <c r="D67" s="149"/>
      <c r="E67" s="149"/>
      <c r="F67" s="149"/>
      <c r="G67" s="149"/>
      <c r="H67" s="149"/>
      <c r="I67" s="149"/>
      <c r="J67" s="263">
        <f t="shared" si="3"/>
        <v>0</v>
      </c>
      <c r="K67" s="257"/>
      <c r="L67" s="257"/>
    </row>
    <row r="68" spans="1:12" ht="33" customHeight="1">
      <c r="A68" s="661"/>
      <c r="B68" s="267" t="s">
        <v>286</v>
      </c>
      <c r="C68" s="149"/>
      <c r="D68" s="149"/>
      <c r="E68" s="149"/>
      <c r="F68" s="149"/>
      <c r="G68" s="149"/>
      <c r="H68" s="149"/>
      <c r="I68" s="149"/>
      <c r="J68" s="263">
        <f t="shared" si="3"/>
        <v>0</v>
      </c>
      <c r="K68" s="257"/>
      <c r="L68" s="257"/>
    </row>
    <row r="69" spans="1:12" ht="33" customHeight="1">
      <c r="A69" s="661"/>
      <c r="B69" s="267" t="s">
        <v>287</v>
      </c>
      <c r="C69" s="149"/>
      <c r="D69" s="149"/>
      <c r="E69" s="149"/>
      <c r="F69" s="149"/>
      <c r="G69" s="149"/>
      <c r="H69" s="149"/>
      <c r="I69" s="149"/>
      <c r="J69" s="263">
        <f t="shared" si="3"/>
        <v>0</v>
      </c>
      <c r="K69" s="257"/>
      <c r="L69" s="257"/>
    </row>
    <row r="70" spans="1:12" ht="33" customHeight="1">
      <c r="A70" s="661"/>
      <c r="B70" s="267" t="s">
        <v>288</v>
      </c>
      <c r="C70" s="149"/>
      <c r="D70" s="149"/>
      <c r="E70" s="149"/>
      <c r="F70" s="149"/>
      <c r="G70" s="149"/>
      <c r="H70" s="149"/>
      <c r="I70" s="149"/>
      <c r="J70" s="263">
        <f t="shared" si="3"/>
        <v>0</v>
      </c>
      <c r="K70" s="257"/>
      <c r="L70" s="257"/>
    </row>
    <row r="71" spans="1:12" ht="33" customHeight="1">
      <c r="A71" s="661"/>
      <c r="B71" s="267" t="s">
        <v>289</v>
      </c>
      <c r="C71" s="149"/>
      <c r="D71" s="149"/>
      <c r="E71" s="149"/>
      <c r="F71" s="149"/>
      <c r="G71" s="149"/>
      <c r="H71" s="149"/>
      <c r="I71" s="149"/>
      <c r="J71" s="263">
        <f t="shared" si="3"/>
        <v>0</v>
      </c>
      <c r="K71" s="257"/>
      <c r="L71" s="257"/>
    </row>
    <row r="72" spans="1:12" ht="33" customHeight="1">
      <c r="A72" s="661"/>
      <c r="B72" s="267" t="s">
        <v>290</v>
      </c>
      <c r="C72" s="149"/>
      <c r="D72" s="149"/>
      <c r="E72" s="149"/>
      <c r="F72" s="149"/>
      <c r="G72" s="149"/>
      <c r="H72" s="149"/>
      <c r="I72" s="149"/>
      <c r="J72" s="263">
        <f t="shared" si="3"/>
        <v>0</v>
      </c>
      <c r="K72" s="257"/>
      <c r="L72" s="257"/>
    </row>
    <row r="73" spans="1:12" ht="33" customHeight="1">
      <c r="A73" s="661"/>
      <c r="B73" s="267" t="s">
        <v>291</v>
      </c>
      <c r="C73" s="149"/>
      <c r="D73" s="149"/>
      <c r="E73" s="149"/>
      <c r="F73" s="149"/>
      <c r="G73" s="149"/>
      <c r="H73" s="149"/>
      <c r="I73" s="149"/>
      <c r="J73" s="263">
        <f t="shared" si="3"/>
        <v>0</v>
      </c>
      <c r="K73" s="257"/>
      <c r="L73" s="257"/>
    </row>
    <row r="74" spans="1:12" ht="33" customHeight="1">
      <c r="A74" s="661"/>
      <c r="B74" s="267" t="s">
        <v>292</v>
      </c>
      <c r="C74" s="149"/>
      <c r="D74" s="149"/>
      <c r="E74" s="149"/>
      <c r="F74" s="149"/>
      <c r="G74" s="149"/>
      <c r="H74" s="136"/>
      <c r="I74" s="136"/>
      <c r="J74" s="263">
        <f t="shared" si="3"/>
        <v>0</v>
      </c>
      <c r="K74" s="257"/>
      <c r="L74" s="257"/>
    </row>
    <row r="75" spans="1:12" ht="33" customHeight="1">
      <c r="A75" s="661"/>
      <c r="B75" s="267" t="s">
        <v>293</v>
      </c>
      <c r="C75" s="267"/>
      <c r="D75" s="267"/>
      <c r="E75" s="269"/>
      <c r="F75" s="269"/>
      <c r="G75" s="269"/>
      <c r="H75" s="269"/>
      <c r="I75" s="269"/>
      <c r="J75" s="263">
        <f t="shared" si="3"/>
        <v>0</v>
      </c>
      <c r="K75" s="257"/>
      <c r="L75" s="257"/>
    </row>
    <row r="76" spans="1:12" ht="33" customHeight="1">
      <c r="A76" s="661"/>
      <c r="B76" s="267" t="s">
        <v>294</v>
      </c>
      <c r="C76" s="267"/>
      <c r="D76" s="267"/>
      <c r="E76" s="269"/>
      <c r="F76" s="269"/>
      <c r="G76" s="269"/>
      <c r="H76" s="269"/>
      <c r="I76" s="269"/>
      <c r="J76" s="263">
        <f t="shared" si="3"/>
        <v>0</v>
      </c>
      <c r="K76" s="257"/>
      <c r="L76" s="257"/>
    </row>
    <row r="77" spans="1:12" ht="33" customHeight="1">
      <c r="A77" s="661"/>
      <c r="B77" s="267" t="s">
        <v>295</v>
      </c>
      <c r="C77" s="136"/>
      <c r="D77" s="136"/>
      <c r="E77" s="136"/>
      <c r="F77" s="136"/>
      <c r="G77" s="136"/>
      <c r="H77" s="136"/>
      <c r="I77" s="136"/>
      <c r="J77" s="263">
        <f aca="true" t="shared" si="6" ref="J77:J92">(F77*2+G77)/3</f>
        <v>0</v>
      </c>
      <c r="K77" s="257"/>
      <c r="L77" s="257"/>
    </row>
    <row r="78" spans="1:12" ht="33" customHeight="1">
      <c r="A78" s="661"/>
      <c r="B78" s="270" t="s">
        <v>296</v>
      </c>
      <c r="C78" s="267"/>
      <c r="D78" s="267"/>
      <c r="E78" s="269"/>
      <c r="F78" s="269"/>
      <c r="G78" s="269"/>
      <c r="H78" s="269"/>
      <c r="I78" s="269"/>
      <c r="J78" s="263">
        <f t="shared" si="6"/>
        <v>0</v>
      </c>
      <c r="K78" s="257"/>
      <c r="L78" s="257"/>
    </row>
    <row r="79" spans="1:12" ht="33" customHeight="1">
      <c r="A79" s="661"/>
      <c r="B79" s="270" t="s">
        <v>297</v>
      </c>
      <c r="C79" s="267"/>
      <c r="D79" s="267"/>
      <c r="E79" s="269"/>
      <c r="F79" s="269"/>
      <c r="G79" s="269"/>
      <c r="H79" s="269"/>
      <c r="I79" s="269"/>
      <c r="J79" s="263">
        <f t="shared" si="6"/>
        <v>0</v>
      </c>
      <c r="K79" s="257"/>
      <c r="L79" s="257"/>
    </row>
    <row r="80" spans="1:12" ht="33" customHeight="1">
      <c r="A80" s="661"/>
      <c r="B80" s="270" t="s">
        <v>298</v>
      </c>
      <c r="C80" s="267"/>
      <c r="D80" s="267"/>
      <c r="E80" s="269"/>
      <c r="F80" s="269"/>
      <c r="G80" s="269"/>
      <c r="H80" s="269"/>
      <c r="I80" s="269"/>
      <c r="J80" s="263">
        <f t="shared" si="6"/>
        <v>0</v>
      </c>
      <c r="K80" s="257"/>
      <c r="L80" s="257"/>
    </row>
    <row r="81" spans="1:12" ht="33" customHeight="1">
      <c r="A81" s="661"/>
      <c r="B81" s="270" t="s">
        <v>299</v>
      </c>
      <c r="C81" s="267"/>
      <c r="D81" s="267"/>
      <c r="E81" s="269"/>
      <c r="F81" s="269"/>
      <c r="G81" s="269"/>
      <c r="H81" s="269"/>
      <c r="I81" s="269"/>
      <c r="J81" s="263">
        <f t="shared" si="6"/>
        <v>0</v>
      </c>
      <c r="K81" s="257"/>
      <c r="L81" s="257"/>
    </row>
    <row r="82" spans="1:12" ht="33" customHeight="1">
      <c r="A82" s="661"/>
      <c r="B82" s="270" t="s">
        <v>300</v>
      </c>
      <c r="C82" s="267"/>
      <c r="D82" s="267"/>
      <c r="E82" s="269"/>
      <c r="F82" s="269"/>
      <c r="G82" s="269"/>
      <c r="H82" s="269"/>
      <c r="I82" s="269"/>
      <c r="J82" s="263">
        <f t="shared" si="6"/>
        <v>0</v>
      </c>
      <c r="K82" s="257"/>
      <c r="L82" s="257"/>
    </row>
    <row r="83" spans="1:12" ht="33" customHeight="1">
      <c r="A83" s="661"/>
      <c r="B83" s="270" t="s">
        <v>301</v>
      </c>
      <c r="C83" s="267"/>
      <c r="D83" s="267"/>
      <c r="E83" s="269"/>
      <c r="F83" s="269"/>
      <c r="G83" s="269"/>
      <c r="H83" s="269"/>
      <c r="I83" s="269"/>
      <c r="J83" s="263">
        <f t="shared" si="6"/>
        <v>0</v>
      </c>
      <c r="K83" s="257"/>
      <c r="L83" s="257"/>
    </row>
    <row r="84" spans="1:12" ht="33" customHeight="1">
      <c r="A84" s="662"/>
      <c r="B84" s="270" t="s">
        <v>302</v>
      </c>
      <c r="C84" s="267"/>
      <c r="D84" s="267"/>
      <c r="E84" s="269"/>
      <c r="F84" s="269"/>
      <c r="G84" s="269"/>
      <c r="H84" s="269"/>
      <c r="I84" s="269"/>
      <c r="J84" s="263">
        <f t="shared" si="6"/>
        <v>0</v>
      </c>
      <c r="K84" s="257"/>
      <c r="L84" s="257"/>
    </row>
    <row r="85" spans="1:24" s="265" customFormat="1" ht="22.5" customHeight="1">
      <c r="A85" s="271" t="s">
        <v>365</v>
      </c>
      <c r="B85" s="272" t="s">
        <v>366</v>
      </c>
      <c r="C85" s="149" t="e">
        <f>'[2]кар'!C79+'[2]о-ю'!C79+'[2]у-ю'!C79+'[2]синг'!C79+'[2]сент'!C79+'[2]чеу'!C79+'[2]шк-с'!C79+'[2]лем'!C79+'[2]к-ях'!C79+'[2]с1'!C79+'[2]с2'!C79</f>
        <v>#REF!</v>
      </c>
      <c r="D85" s="149" t="e">
        <f>'[2]кар'!D79+'[2]о-ю'!D79+'[2]у-ю'!D79+'[2]синг'!D79+'[2]сент'!D79+'[2]чеу'!D79+'[2]шк-с'!D79+'[2]лем'!D79+'[2]к-ях'!D79+'[2]с1'!D79+'[2]с2'!D79</f>
        <v>#REF!</v>
      </c>
      <c r="E85" s="253"/>
      <c r="F85" s="253">
        <v>9</v>
      </c>
      <c r="G85" s="253">
        <v>7</v>
      </c>
      <c r="H85" s="253" t="e">
        <f>'[2]кар'!H79+'[2]о-ю'!H79+'[2]у-ю'!H79+'[2]синг'!H79+'[2]сент'!H79+'[2]чеу'!H79+'[2]шк-с'!H79+'[2]лем'!H79+'[2]к-ях'!H79+'[2]с1'!H79+'[2]с2'!H79</f>
        <v>#REF!</v>
      </c>
      <c r="I85" s="253" t="e">
        <f>'[2]кар'!I79+'[2]о-ю'!I79+'[2]у-ю'!I79+'[2]синг'!I79+'[2]сент'!I79+'[2]чеу'!I79+'[2]шк-с'!I79+'[2]лем'!I79+'[2]к-ях'!I79+'[2]с1'!I79+'[2]с2'!I79</f>
        <v>#REF!</v>
      </c>
      <c r="J85" s="263">
        <f t="shared" si="6"/>
        <v>8.333333333333334</v>
      </c>
      <c r="K85" s="253" t="e">
        <f>'[2]кар'!K79+'[2]о-ю'!K79+'[2]у-ю'!K79+'[2]синг'!K79+'[2]сент'!K79+'[2]чеу'!K79+'[2]шк-с'!K79+'[2]лем'!K79+'[2]к-ях'!K79+'[2]с1'!K79+'[2]с2'!K79</f>
        <v>#REF!</v>
      </c>
      <c r="L85" s="253" t="e">
        <f>'[2]кар'!L79+'[2]о-ю'!L79+'[2]у-ю'!L79+'[2]синг'!L79+'[2]сент'!L79+'[2]чеу'!L79+'[2]шк-с'!L79+'[2]лем'!L79+'[2]к-ях'!L79+'[2]с1'!L79+'[2]с2'!L79</f>
        <v>#REF!</v>
      </c>
      <c r="M85" s="253" t="e">
        <f>'[2]кар'!M79+'[2]о-ю'!M79+'[2]у-ю'!M79+'[2]синг'!M79+'[2]сент'!M79+'[2]чеу'!M79+'[2]шк-с'!M79+'[2]лем'!M79+'[2]к-ях'!M79+'[2]с1'!M79+'[2]с2'!M79</f>
        <v>#REF!</v>
      </c>
      <c r="N85" s="253" t="e">
        <f>'[2]кар'!N79+'[2]о-ю'!N79+'[2]у-ю'!N79+'[2]синг'!N79+'[2]сент'!N79+'[2]чеу'!N79+'[2]шк-с'!N79+'[2]лем'!N79+'[2]к-ях'!N79+'[2]с1'!N79+'[2]с2'!N79</f>
        <v>#REF!</v>
      </c>
      <c r="O85" s="253" t="e">
        <f>'[2]кар'!O79+'[2]о-ю'!O79+'[2]у-ю'!O79+'[2]синг'!O79+'[2]сент'!O79+'[2]чеу'!O79+'[2]шк-с'!O79+'[2]лем'!O79+'[2]к-ях'!O79+'[2]с1'!O79+'[2]с2'!O79</f>
        <v>#REF!</v>
      </c>
      <c r="P85" s="253" t="e">
        <f>'[2]кар'!P79+'[2]о-ю'!P79+'[2]у-ю'!P79+'[2]синг'!P79+'[2]сент'!P79+'[2]чеу'!P79+'[2]шк-с'!P79+'[2]лем'!P79+'[2]к-ях'!P79+'[2]с1'!P79+'[2]с2'!P79</f>
        <v>#REF!</v>
      </c>
      <c r="Q85" s="253" t="e">
        <f>'[2]кар'!Q79+'[2]о-ю'!Q79+'[2]у-ю'!Q79+'[2]синг'!Q79+'[2]сент'!Q79+'[2]чеу'!Q79+'[2]шк-с'!Q79+'[2]лем'!Q79+'[2]к-ях'!Q79+'[2]с1'!Q79+'[2]с2'!Q79</f>
        <v>#REF!</v>
      </c>
      <c r="R85" s="149" t="e">
        <f aca="true" t="shared" si="7" ref="R85:R93">(F85+G85+H85)/3</f>
        <v>#REF!</v>
      </c>
      <c r="S85" s="264"/>
      <c r="T85" s="264"/>
      <c r="U85" s="264"/>
      <c r="V85" s="264"/>
      <c r="W85" s="264"/>
      <c r="X85" s="264"/>
    </row>
    <row r="86" spans="1:24" s="265" customFormat="1" ht="22.5" customHeight="1">
      <c r="A86" s="271" t="s">
        <v>367</v>
      </c>
      <c r="B86" s="272" t="s">
        <v>368</v>
      </c>
      <c r="C86" s="149" t="e">
        <f>'[2]кар'!C80+'[2]о-ю'!C80+'[2]у-ю'!C80+'[2]синг'!C80+'[2]сент'!C80+'[2]чеу'!C80+'[2]шк-с'!C80+'[2]лем'!C80+'[2]к-ях'!C80+'[2]с1'!C80+'[2]с2'!C80</f>
        <v>#VALUE!</v>
      </c>
      <c r="D86" s="149" t="e">
        <f>'[2]кар'!D80+'[2]о-ю'!D80+'[2]у-ю'!D80+'[2]синг'!D80+'[2]сент'!D80+'[2]чеу'!D80+'[2]шк-с'!D80+'[2]лем'!D80+'[2]к-ях'!D80+'[2]с1'!D80+'[2]с2'!D80</f>
        <v>#VALUE!</v>
      </c>
      <c r="E86" s="253"/>
      <c r="F86" s="253">
        <v>10</v>
      </c>
      <c r="G86" s="253">
        <v>12</v>
      </c>
      <c r="H86" s="253" t="e">
        <f>'[2]кар'!H80+'[2]о-ю'!H80+'[2]у-ю'!H80+'[2]синг'!H80+'[2]сент'!H80+'[2]чеу'!H80+'[2]шк-с'!H80+'[2]лем'!H80+'[2]к-ях'!H80+'[2]с1'!H80+'[2]с2'!H80</f>
        <v>#REF!</v>
      </c>
      <c r="I86" s="253" t="e">
        <f>'[2]кар'!I80+'[2]о-ю'!I80+'[2]у-ю'!I80+'[2]синг'!I80+'[2]сент'!I80+'[2]чеу'!I80+'[2]шк-с'!I80+'[2]лем'!I80+'[2]к-ях'!I80+'[2]с1'!I80+'[2]с2'!I80</f>
        <v>#REF!</v>
      </c>
      <c r="J86" s="263">
        <f t="shared" si="6"/>
        <v>10.666666666666666</v>
      </c>
      <c r="K86" s="253" t="e">
        <f>'[2]кар'!K80+'[2]о-ю'!K80+'[2]у-ю'!K80+'[2]синг'!K80+'[2]сент'!K80+'[2]чеу'!K80+'[2]шк-с'!K80+'[2]лем'!K80+'[2]к-ях'!K80+'[2]с1'!K80+'[2]с2'!K80</f>
        <v>#REF!</v>
      </c>
      <c r="L86" s="253" t="e">
        <f>'[2]кар'!L80+'[2]о-ю'!L80+'[2]у-ю'!L80+'[2]синг'!L80+'[2]сент'!L80+'[2]чеу'!L80+'[2]шк-с'!L80+'[2]лем'!L80+'[2]к-ях'!L80+'[2]с1'!L80+'[2]с2'!L80</f>
        <v>#REF!</v>
      </c>
      <c r="M86" s="253" t="e">
        <f>'[2]кар'!M80+'[2]о-ю'!M80+'[2]у-ю'!M80+'[2]синг'!M80+'[2]сент'!M80+'[2]чеу'!M80+'[2]шк-с'!M80+'[2]лем'!M80+'[2]к-ях'!M80+'[2]с1'!M80+'[2]с2'!M80</f>
        <v>#REF!</v>
      </c>
      <c r="N86" s="253" t="e">
        <f>'[2]кар'!N80+'[2]о-ю'!N80+'[2]у-ю'!N80+'[2]синг'!N80+'[2]сент'!N80+'[2]чеу'!N80+'[2]шк-с'!N80+'[2]лем'!N80+'[2]к-ях'!N80+'[2]с1'!N80+'[2]с2'!N80</f>
        <v>#VALUE!</v>
      </c>
      <c r="O86" s="253" t="e">
        <f>'[2]кар'!O80+'[2]о-ю'!O80+'[2]у-ю'!O80+'[2]синг'!O80+'[2]сент'!O80+'[2]чеу'!O80+'[2]шк-с'!O80+'[2]лем'!O80+'[2]к-ях'!O80+'[2]с1'!O80+'[2]с2'!O80</f>
        <v>#VALUE!</v>
      </c>
      <c r="P86" s="253" t="e">
        <f>'[2]кар'!P80+'[2]о-ю'!P80+'[2]у-ю'!P80+'[2]синг'!P80+'[2]сент'!P80+'[2]чеу'!P80+'[2]шк-с'!P80+'[2]лем'!P80+'[2]к-ях'!P80+'[2]с1'!P80+'[2]с2'!P80</f>
        <v>#VALUE!</v>
      </c>
      <c r="Q86" s="253" t="e">
        <f>'[2]кар'!Q80+'[2]о-ю'!Q80+'[2]у-ю'!Q80+'[2]синг'!Q80+'[2]сент'!Q80+'[2]чеу'!Q80+'[2]шк-с'!Q80+'[2]лем'!Q80+'[2]к-ях'!Q80+'[2]с1'!Q80+'[2]с2'!Q80</f>
        <v>#VALUE!</v>
      </c>
      <c r="R86" s="149" t="e">
        <f t="shared" si="7"/>
        <v>#REF!</v>
      </c>
      <c r="S86" s="264"/>
      <c r="T86" s="264"/>
      <c r="U86" s="264"/>
      <c r="V86" s="264"/>
      <c r="W86" s="264"/>
      <c r="X86" s="264"/>
    </row>
    <row r="87" spans="1:24" s="265" customFormat="1" ht="22.5" customHeight="1">
      <c r="A87" s="271" t="s">
        <v>369</v>
      </c>
      <c r="B87" s="272" t="s">
        <v>370</v>
      </c>
      <c r="C87" s="149" t="e">
        <f>'[2]кар'!C81+'[2]о-ю'!C81+'[2]у-ю'!C81+'[2]синг'!C81+'[2]сент'!C81+'[2]чеу'!C81+'[2]шк-с'!C81+'[2]лем'!C81+'[2]к-ях'!C81+'[2]с1'!C81+'[2]с2'!C81</f>
        <v>#REF!</v>
      </c>
      <c r="D87" s="149" t="e">
        <f>'[2]кар'!D81+'[2]о-ю'!D81+'[2]у-ю'!D81+'[2]синг'!D81+'[2]сент'!D81+'[2]чеу'!D81+'[2]шк-с'!D81+'[2]лем'!D81+'[2]к-ях'!D81+'[2]с1'!D81+'[2]с2'!D81</f>
        <v>#REF!</v>
      </c>
      <c r="E87" s="253"/>
      <c r="F87" s="253">
        <v>3</v>
      </c>
      <c r="G87" s="253">
        <v>2</v>
      </c>
      <c r="H87" s="253" t="e">
        <f>'[2]кар'!H81+'[2]о-ю'!H81+'[2]у-ю'!H81+'[2]синг'!H81+'[2]сент'!H81+'[2]чеу'!H81+'[2]шк-с'!H81+'[2]лем'!H81+'[2]к-ях'!H81+'[2]с1'!H81+'[2]с2'!H81</f>
        <v>#REF!</v>
      </c>
      <c r="I87" s="253" t="e">
        <f>'[2]кар'!I81+'[2]о-ю'!I81+'[2]у-ю'!I81+'[2]синг'!I81+'[2]сент'!I81+'[2]чеу'!I81+'[2]шк-с'!I81+'[2]лем'!I81+'[2]к-ях'!I81+'[2]с1'!I81+'[2]с2'!I81</f>
        <v>#REF!</v>
      </c>
      <c r="J87" s="263">
        <f t="shared" si="6"/>
        <v>2.6666666666666665</v>
      </c>
      <c r="K87" s="253" t="e">
        <f>'[2]кар'!K81+'[2]о-ю'!K81+'[2]у-ю'!K81+'[2]синг'!K81+'[2]сент'!K81+'[2]чеу'!K81+'[2]шк-с'!K81+'[2]лем'!K81+'[2]к-ях'!K81+'[2]с1'!K81+'[2]с2'!K81</f>
        <v>#REF!</v>
      </c>
      <c r="L87" s="253" t="e">
        <f>'[2]кар'!L81+'[2]о-ю'!L81+'[2]у-ю'!L81+'[2]синг'!L81+'[2]сент'!L81+'[2]чеу'!L81+'[2]шк-с'!L81+'[2]лем'!L81+'[2]к-ях'!L81+'[2]с1'!L81+'[2]с2'!L81</f>
        <v>#REF!</v>
      </c>
      <c r="M87" s="253" t="e">
        <f>'[2]кар'!M81+'[2]о-ю'!M81+'[2]у-ю'!M81+'[2]синг'!M81+'[2]сент'!M81+'[2]чеу'!M81+'[2]шк-с'!M81+'[2]лем'!M81+'[2]к-ях'!M81+'[2]с1'!M81+'[2]с2'!M81</f>
        <v>#REF!</v>
      </c>
      <c r="N87" s="253" t="e">
        <f>'[2]кар'!N81+'[2]о-ю'!N81+'[2]у-ю'!N81+'[2]синг'!N81+'[2]сент'!N81+'[2]чеу'!N81+'[2]шк-с'!N81+'[2]лем'!N81+'[2]к-ях'!N81+'[2]с1'!N81+'[2]с2'!N81</f>
        <v>#REF!</v>
      </c>
      <c r="O87" s="253" t="e">
        <f>'[2]кар'!O81+'[2]о-ю'!O81+'[2]у-ю'!O81+'[2]синг'!O81+'[2]сент'!O81+'[2]чеу'!O81+'[2]шк-с'!O81+'[2]лем'!O81+'[2]к-ях'!O81+'[2]с1'!O81+'[2]с2'!O81</f>
        <v>#REF!</v>
      </c>
      <c r="P87" s="253" t="e">
        <f>'[2]кар'!P81+'[2]о-ю'!P81+'[2]у-ю'!P81+'[2]синг'!P81+'[2]сент'!P81+'[2]чеу'!P81+'[2]шк-с'!P81+'[2]лем'!P81+'[2]к-ях'!P81+'[2]с1'!P81+'[2]с2'!P81</f>
        <v>#REF!</v>
      </c>
      <c r="Q87" s="253" t="e">
        <f>'[2]кар'!Q81+'[2]о-ю'!Q81+'[2]у-ю'!Q81+'[2]синг'!Q81+'[2]сент'!Q81+'[2]чеу'!Q81+'[2]шк-с'!Q81+'[2]лем'!Q81+'[2]к-ях'!Q81+'[2]с1'!Q81+'[2]с2'!Q81</f>
        <v>#REF!</v>
      </c>
      <c r="R87" s="149" t="e">
        <f t="shared" si="7"/>
        <v>#REF!</v>
      </c>
      <c r="S87" s="264"/>
      <c r="T87" s="264"/>
      <c r="U87" s="264"/>
      <c r="V87" s="264"/>
      <c r="W87" s="264"/>
      <c r="X87" s="264"/>
    </row>
    <row r="88" spans="1:24" s="265" customFormat="1" ht="22.5" customHeight="1">
      <c r="A88" s="271" t="s">
        <v>311</v>
      </c>
      <c r="B88" s="273" t="s">
        <v>312</v>
      </c>
      <c r="C88" s="149" t="e">
        <f>'[2]кар'!C82+'[2]о-ю'!C82+'[2]у-ю'!C82+'[2]синг'!C82+'[2]сент'!C82+'[2]чеу'!C82+'[2]шк-с'!C82+'[2]лем'!C82+'[2]к-ях'!C82+'[2]с1'!C82+'[2]с2'!C82</f>
        <v>#REF!</v>
      </c>
      <c r="D88" s="149" t="e">
        <f>'[2]кар'!D82+'[2]о-ю'!D82+'[2]у-ю'!D82+'[2]синг'!D82+'[2]сент'!D82+'[2]чеу'!D82+'[2]шк-с'!D82+'[2]лем'!D82+'[2]к-ях'!D82+'[2]с1'!D82+'[2]с2'!D82</f>
        <v>#REF!</v>
      </c>
      <c r="E88" s="253"/>
      <c r="F88" s="253"/>
      <c r="G88" s="253">
        <v>1</v>
      </c>
      <c r="H88" s="253" t="e">
        <f>'[2]кар'!H82+'[2]о-ю'!H82+'[2]у-ю'!H82+'[2]синг'!H82+'[2]сент'!H82+'[2]чеу'!H82+'[2]шк-с'!H82+'[2]лем'!H82+'[2]к-ях'!H82+'[2]с1'!H82+'[2]с2'!H82</f>
        <v>#REF!</v>
      </c>
      <c r="I88" s="253" t="e">
        <f>'[2]кар'!I82+'[2]о-ю'!I82+'[2]у-ю'!I82+'[2]синг'!I82+'[2]сент'!I82+'[2]чеу'!I82+'[2]шк-с'!I82+'[2]лем'!I82+'[2]к-ях'!I82+'[2]с1'!I82+'[2]с2'!I82</f>
        <v>#REF!</v>
      </c>
      <c r="J88" s="263">
        <f t="shared" si="6"/>
        <v>0.3333333333333333</v>
      </c>
      <c r="K88" s="253" t="e">
        <f>'[2]кар'!K82+'[2]о-ю'!K82+'[2]у-ю'!K82+'[2]синг'!K82+'[2]сент'!K82+'[2]чеу'!K82+'[2]шк-с'!K82+'[2]лем'!K82+'[2]к-ях'!K82+'[2]с1'!K82+'[2]с2'!K82</f>
        <v>#REF!</v>
      </c>
      <c r="L88" s="253" t="e">
        <f>'[2]кар'!L82+'[2]о-ю'!L82+'[2]у-ю'!L82+'[2]синг'!L82+'[2]сент'!L82+'[2]чеу'!L82+'[2]шк-с'!L82+'[2]лем'!L82+'[2]к-ях'!L82+'[2]с1'!L82+'[2]с2'!L82</f>
        <v>#REF!</v>
      </c>
      <c r="M88" s="253" t="e">
        <f>'[2]кар'!M82+'[2]о-ю'!M82+'[2]у-ю'!M82+'[2]синг'!M82+'[2]сент'!M82+'[2]чеу'!M82+'[2]шк-с'!M82+'[2]лем'!M82+'[2]к-ях'!M82+'[2]с1'!M82+'[2]с2'!M82</f>
        <v>#REF!</v>
      </c>
      <c r="N88" s="253" t="e">
        <f>'[2]кар'!N82+'[2]о-ю'!N82+'[2]у-ю'!N82+'[2]синг'!N82+'[2]сент'!N82+'[2]чеу'!N82+'[2]шк-с'!N82+'[2]лем'!N82+'[2]к-ях'!N82+'[2]с1'!N82+'[2]с2'!N82</f>
        <v>#REF!</v>
      </c>
      <c r="O88" s="253" t="e">
        <f>'[2]кар'!O82+'[2]о-ю'!O82+'[2]у-ю'!O82+'[2]синг'!O82+'[2]сент'!O82+'[2]чеу'!O82+'[2]шк-с'!O82+'[2]лем'!O82+'[2]к-ях'!O82+'[2]с1'!O82+'[2]с2'!O82</f>
        <v>#REF!</v>
      </c>
      <c r="P88" s="253" t="e">
        <f>'[2]кар'!P82+'[2]о-ю'!P82+'[2]у-ю'!P82+'[2]синг'!P82+'[2]сент'!P82+'[2]чеу'!P82+'[2]шк-с'!P82+'[2]лем'!P82+'[2]к-ях'!P82+'[2]с1'!P82+'[2]с2'!P82</f>
        <v>#REF!</v>
      </c>
      <c r="Q88" s="253" t="e">
        <f>'[2]кар'!Q82+'[2]о-ю'!Q82+'[2]у-ю'!Q82+'[2]синг'!Q82+'[2]сент'!Q82+'[2]чеу'!Q82+'[2]шк-с'!Q82+'[2]лем'!Q82+'[2]к-ях'!Q82+'[2]с1'!Q82+'[2]с2'!Q82</f>
        <v>#REF!</v>
      </c>
      <c r="R88" s="149" t="e">
        <f t="shared" si="7"/>
        <v>#REF!</v>
      </c>
      <c r="S88" s="264"/>
      <c r="T88" s="264"/>
      <c r="U88" s="264"/>
      <c r="V88" s="264"/>
      <c r="W88" s="264"/>
      <c r="X88" s="264"/>
    </row>
    <row r="89" spans="1:24" s="275" customFormat="1" ht="22.5" customHeight="1">
      <c r="A89" s="271" t="s">
        <v>313</v>
      </c>
      <c r="B89" s="272" t="s">
        <v>314</v>
      </c>
      <c r="C89" s="149" t="e">
        <f>'[2]кар'!C83+'[2]о-ю'!C83+'[2]у-ю'!C83+'[2]синг'!C83+'[2]сент'!C83+'[2]чеу'!C83+'[2]шк-с'!C83+'[2]лем'!C83+'[2]к-ях'!C83+'[2]с1'!C83+'[2]с2'!C83</f>
        <v>#REF!</v>
      </c>
      <c r="D89" s="149" t="e">
        <f>'[2]кар'!D83+'[2]о-ю'!D83+'[2]у-ю'!D83+'[2]синг'!D83+'[2]сент'!D83+'[2]чеу'!D83+'[2]шк-с'!D83+'[2]лем'!D83+'[2]к-ях'!D83+'[2]с1'!D83+'[2]с2'!D83</f>
        <v>#REF!</v>
      </c>
      <c r="E89" s="253"/>
      <c r="F89" s="253">
        <v>2</v>
      </c>
      <c r="G89" s="253"/>
      <c r="H89" s="253" t="e">
        <f>'[2]кар'!H83+'[2]о-ю'!H83+'[2]у-ю'!H83+'[2]синг'!H83+'[2]сент'!H83+'[2]чеу'!H83+'[2]шк-с'!H83+'[2]лем'!H83+'[2]к-ях'!H83+'[2]с1'!H83+'[2]с2'!H83</f>
        <v>#REF!</v>
      </c>
      <c r="I89" s="253" t="e">
        <f>'[2]кар'!I83+'[2]о-ю'!I83+'[2]у-ю'!I83+'[2]синг'!I83+'[2]сент'!I83+'[2]чеу'!I83+'[2]шк-с'!I83+'[2]лем'!I83+'[2]к-ях'!I83+'[2]с1'!I83+'[2]с2'!I83</f>
        <v>#REF!</v>
      </c>
      <c r="J89" s="263">
        <f t="shared" si="6"/>
        <v>1.3333333333333333</v>
      </c>
      <c r="K89" s="253" t="e">
        <f>'[2]кар'!K83+'[2]о-ю'!K83+'[2]у-ю'!K83+'[2]синг'!K83+'[2]сент'!K83+'[2]чеу'!K83+'[2]шк-с'!K83+'[2]лем'!K83+'[2]к-ях'!K83+'[2]с1'!K83+'[2]с2'!K83</f>
        <v>#REF!</v>
      </c>
      <c r="L89" s="253" t="e">
        <f>'[2]кар'!L83+'[2]о-ю'!L83+'[2]у-ю'!L83+'[2]синг'!L83+'[2]сент'!L83+'[2]чеу'!L83+'[2]шк-с'!L83+'[2]лем'!L83+'[2]к-ях'!L83+'[2]с1'!L83+'[2]с2'!L83</f>
        <v>#REF!</v>
      </c>
      <c r="M89" s="253" t="e">
        <f>'[2]кар'!M83+'[2]о-ю'!M83+'[2]у-ю'!M83+'[2]синг'!M83+'[2]сент'!M83+'[2]чеу'!M83+'[2]шк-с'!M83+'[2]лем'!M83+'[2]к-ях'!M83+'[2]с1'!M83+'[2]с2'!M83</f>
        <v>#REF!</v>
      </c>
      <c r="N89" s="253" t="e">
        <f>'[2]кар'!N83+'[2]о-ю'!N83+'[2]у-ю'!N83+'[2]синг'!N83+'[2]сент'!N83+'[2]чеу'!N83+'[2]шк-с'!N83+'[2]лем'!N83+'[2]к-ях'!N83+'[2]с1'!N83+'[2]с2'!N83</f>
        <v>#REF!</v>
      </c>
      <c r="O89" s="253" t="e">
        <f>'[2]кар'!O83+'[2]о-ю'!O83+'[2]у-ю'!O83+'[2]синг'!O83+'[2]сент'!O83+'[2]чеу'!O83+'[2]шк-с'!O83+'[2]лем'!O83+'[2]к-ях'!O83+'[2]с1'!O83+'[2]с2'!O83</f>
        <v>#REF!</v>
      </c>
      <c r="P89" s="253" t="e">
        <f>'[2]кар'!P83+'[2]о-ю'!P83+'[2]у-ю'!P83+'[2]синг'!P83+'[2]сент'!P83+'[2]чеу'!P83+'[2]шк-с'!P83+'[2]лем'!P83+'[2]к-ях'!P83+'[2]с1'!P83+'[2]с2'!P83</f>
        <v>#REF!</v>
      </c>
      <c r="Q89" s="253" t="e">
        <f>'[2]кар'!Q83+'[2]о-ю'!Q83+'[2]у-ю'!Q83+'[2]синг'!Q83+'[2]сент'!Q83+'[2]чеу'!Q83+'[2]шк-с'!Q83+'[2]лем'!Q83+'[2]к-ях'!Q83+'[2]с1'!Q83+'[2]с2'!Q83</f>
        <v>#REF!</v>
      </c>
      <c r="R89" s="149" t="e">
        <f t="shared" si="7"/>
        <v>#REF!</v>
      </c>
      <c r="S89" s="274"/>
      <c r="T89" s="274"/>
      <c r="U89" s="274"/>
      <c r="V89" s="274"/>
      <c r="W89" s="274"/>
      <c r="X89" s="274"/>
    </row>
    <row r="90" spans="1:24" s="275" customFormat="1" ht="22.5" customHeight="1">
      <c r="A90" s="271" t="s">
        <v>315</v>
      </c>
      <c r="B90" s="272" t="s">
        <v>316</v>
      </c>
      <c r="C90" s="149" t="e">
        <f>'[2]кар'!C84+'[2]о-ю'!C84+'[2]у-ю'!C84+'[2]синг'!C84+'[2]сент'!C84+'[2]чеу'!C84+'[2]шк-с'!C84+'[2]лем'!C84+'[2]к-ях'!C84+'[2]с1'!C84+'[2]с2'!C84</f>
        <v>#REF!</v>
      </c>
      <c r="D90" s="149" t="e">
        <f>'[2]кар'!D84+'[2]о-ю'!D84+'[2]у-ю'!D84+'[2]синг'!D84+'[2]сент'!D84+'[2]чеу'!D84+'[2]шк-с'!D84+'[2]лем'!D84+'[2]к-ях'!D84+'[2]с1'!D84+'[2]с2'!D84</f>
        <v>#REF!</v>
      </c>
      <c r="E90" s="253"/>
      <c r="F90" s="253"/>
      <c r="G90" s="253">
        <v>2</v>
      </c>
      <c r="H90" s="253" t="e">
        <f>'[2]кар'!H84+'[2]о-ю'!H84+'[2]у-ю'!H84+'[2]синг'!H84+'[2]сент'!H84+'[2]чеу'!H84+'[2]шк-с'!H84+'[2]лем'!H84+'[2]к-ях'!H84+'[2]с1'!H84+'[2]с2'!H84</f>
        <v>#REF!</v>
      </c>
      <c r="I90" s="253" t="e">
        <f>'[2]кар'!I84+'[2]о-ю'!I84+'[2]у-ю'!I84+'[2]синг'!I84+'[2]сент'!I84+'[2]чеу'!I84+'[2]шк-с'!I84+'[2]лем'!I84+'[2]к-ях'!I84+'[2]с1'!I84+'[2]с2'!I84</f>
        <v>#REF!</v>
      </c>
      <c r="J90" s="263">
        <f t="shared" si="6"/>
        <v>0.6666666666666666</v>
      </c>
      <c r="K90" s="253" t="e">
        <f>'[2]кар'!K84+'[2]о-ю'!K84+'[2]у-ю'!K84+'[2]синг'!K84+'[2]сент'!K84+'[2]чеу'!K84+'[2]шк-с'!K84+'[2]лем'!K84+'[2]к-ях'!K84+'[2]с1'!K84+'[2]с2'!K84</f>
        <v>#REF!</v>
      </c>
      <c r="L90" s="253" t="e">
        <f>'[2]кар'!L84+'[2]о-ю'!L84+'[2]у-ю'!L84+'[2]синг'!L84+'[2]сент'!L84+'[2]чеу'!L84+'[2]шк-с'!L84+'[2]лем'!L84+'[2]к-ях'!L84+'[2]с1'!L84+'[2]с2'!L84</f>
        <v>#REF!</v>
      </c>
      <c r="M90" s="253" t="e">
        <f>'[2]кар'!M84+'[2]о-ю'!M84+'[2]у-ю'!M84+'[2]синг'!M84+'[2]сент'!M84+'[2]чеу'!M84+'[2]шк-с'!M84+'[2]лем'!M84+'[2]к-ях'!M84+'[2]с1'!M84+'[2]с2'!M84</f>
        <v>#REF!</v>
      </c>
      <c r="N90" s="253" t="e">
        <f>'[2]кар'!N84+'[2]о-ю'!N84+'[2]у-ю'!N84+'[2]синг'!N84+'[2]сент'!N84+'[2]чеу'!N84+'[2]шк-с'!N84+'[2]лем'!N84+'[2]к-ях'!N84+'[2]с1'!N84+'[2]с2'!N84</f>
        <v>#REF!</v>
      </c>
      <c r="O90" s="253" t="e">
        <f>'[2]кар'!O84+'[2]о-ю'!O84+'[2]у-ю'!O84+'[2]синг'!O84+'[2]сент'!O84+'[2]чеу'!O84+'[2]шк-с'!O84+'[2]лем'!O84+'[2]к-ях'!O84+'[2]с1'!O84+'[2]с2'!O84</f>
        <v>#REF!</v>
      </c>
      <c r="P90" s="253" t="e">
        <f>'[2]кар'!P84+'[2]о-ю'!P84+'[2]у-ю'!P84+'[2]синг'!P84+'[2]сент'!P84+'[2]чеу'!P84+'[2]шк-с'!P84+'[2]лем'!P84+'[2]к-ях'!P84+'[2]с1'!P84+'[2]с2'!P84</f>
        <v>#REF!</v>
      </c>
      <c r="Q90" s="253" t="e">
        <f>'[2]кар'!Q84+'[2]о-ю'!Q84+'[2]у-ю'!Q84+'[2]синг'!Q84+'[2]сент'!Q84+'[2]чеу'!Q84+'[2]шк-с'!Q84+'[2]лем'!Q84+'[2]к-ях'!Q84+'[2]с1'!Q84+'[2]с2'!Q84</f>
        <v>#REF!</v>
      </c>
      <c r="R90" s="149" t="e">
        <f t="shared" si="7"/>
        <v>#REF!</v>
      </c>
      <c r="S90" s="274"/>
      <c r="T90" s="274"/>
      <c r="U90" s="274"/>
      <c r="V90" s="274"/>
      <c r="W90" s="274"/>
      <c r="X90" s="274"/>
    </row>
    <row r="91" spans="1:24" s="265" customFormat="1" ht="30" customHeight="1">
      <c r="A91" s="276">
        <v>7</v>
      </c>
      <c r="B91" s="277" t="s">
        <v>305</v>
      </c>
      <c r="C91" s="149"/>
      <c r="D91" s="149"/>
      <c r="E91" s="253"/>
      <c r="F91" s="253"/>
      <c r="G91" s="253"/>
      <c r="H91" s="253"/>
      <c r="I91" s="253"/>
      <c r="J91" s="263">
        <f t="shared" si="6"/>
        <v>0</v>
      </c>
      <c r="K91" s="253"/>
      <c r="L91" s="253"/>
      <c r="M91" s="253"/>
      <c r="N91" s="253"/>
      <c r="O91" s="253"/>
      <c r="P91" s="253"/>
      <c r="Q91" s="253"/>
      <c r="R91" s="149">
        <f t="shared" si="7"/>
        <v>0</v>
      </c>
      <c r="S91" s="264"/>
      <c r="T91" s="264"/>
      <c r="U91" s="264"/>
      <c r="V91" s="264"/>
      <c r="W91" s="264"/>
      <c r="X91" s="264"/>
    </row>
    <row r="92" spans="1:24" s="265" customFormat="1" ht="22.5" customHeight="1">
      <c r="A92" s="276">
        <v>8</v>
      </c>
      <c r="B92" s="277" t="s">
        <v>306</v>
      </c>
      <c r="C92" s="149"/>
      <c r="D92" s="149"/>
      <c r="E92" s="253"/>
      <c r="F92" s="253"/>
      <c r="G92" s="253"/>
      <c r="H92" s="253"/>
      <c r="I92" s="253"/>
      <c r="J92" s="263">
        <f t="shared" si="6"/>
        <v>0</v>
      </c>
      <c r="K92" s="253"/>
      <c r="L92" s="253"/>
      <c r="M92" s="253"/>
      <c r="N92" s="253"/>
      <c r="O92" s="253"/>
      <c r="P92" s="253"/>
      <c r="Q92" s="253"/>
      <c r="R92" s="149">
        <f t="shared" si="7"/>
        <v>0</v>
      </c>
      <c r="S92" s="264"/>
      <c r="T92" s="264"/>
      <c r="U92" s="264"/>
      <c r="V92" s="264"/>
      <c r="W92" s="264"/>
      <c r="X92" s="264"/>
    </row>
    <row r="93" spans="1:24" s="265" customFormat="1" ht="22.5" customHeight="1">
      <c r="A93" s="276">
        <v>9</v>
      </c>
      <c r="B93" s="277" t="s">
        <v>307</v>
      </c>
      <c r="C93" s="149"/>
      <c r="D93" s="149"/>
      <c r="E93" s="253"/>
      <c r="F93" s="253"/>
      <c r="G93" s="253"/>
      <c r="H93" s="253"/>
      <c r="I93" s="253"/>
      <c r="J93" s="263">
        <f>(F93*2+G93)/3</f>
        <v>0</v>
      </c>
      <c r="K93" s="253"/>
      <c r="L93" s="253"/>
      <c r="M93" s="253"/>
      <c r="N93" s="253"/>
      <c r="O93" s="253"/>
      <c r="P93" s="253"/>
      <c r="Q93" s="253"/>
      <c r="R93" s="149">
        <f t="shared" si="7"/>
        <v>0</v>
      </c>
      <c r="S93" s="264"/>
      <c r="T93" s="264"/>
      <c r="U93" s="264"/>
      <c r="V93" s="264"/>
      <c r="W93" s="264"/>
      <c r="X93" s="264"/>
    </row>
    <row r="94" spans="1:12" ht="28.5" customHeight="1" hidden="1">
      <c r="A94" s="258"/>
      <c r="B94" s="663" t="s">
        <v>335</v>
      </c>
      <c r="C94" s="663"/>
      <c r="D94" s="663"/>
      <c r="E94" s="663"/>
      <c r="F94" s="663"/>
      <c r="G94" s="663"/>
      <c r="H94" s="663"/>
      <c r="I94" s="663"/>
      <c r="J94" s="664"/>
      <c r="K94" s="257"/>
      <c r="L94" s="257"/>
    </row>
    <row r="95" spans="1:18" ht="28.5" customHeight="1" hidden="1">
      <c r="A95" s="258"/>
      <c r="B95" s="149" t="s">
        <v>236</v>
      </c>
      <c r="C95" s="259" t="e">
        <f>C96+C97+C122+C148+C174+C175</f>
        <v>#REF!</v>
      </c>
      <c r="D95" s="259" t="e">
        <f>D96+D97+D122+D148+D174+D175</f>
        <v>#REF!</v>
      </c>
      <c r="E95" s="260">
        <f>E96+E97+E122+E148+E180+E181+E182</f>
        <v>0</v>
      </c>
      <c r="F95" s="260">
        <f>F96+F97+F122+F148+F180+F181+F182</f>
        <v>0</v>
      </c>
      <c r="G95" s="260">
        <f aca="true" t="shared" si="8" ref="G95:R95">G96+G97+G122+G148+G180+G181+G182</f>
        <v>0</v>
      </c>
      <c r="H95" s="260" t="e">
        <f t="shared" si="8"/>
        <v>#REF!</v>
      </c>
      <c r="I95" s="260" t="e">
        <f t="shared" si="8"/>
        <v>#REF!</v>
      </c>
      <c r="J95" s="260">
        <f t="shared" si="8"/>
        <v>0</v>
      </c>
      <c r="K95" s="259">
        <f t="shared" si="8"/>
        <v>0</v>
      </c>
      <c r="L95" s="259">
        <f t="shared" si="8"/>
        <v>0</v>
      </c>
      <c r="M95" s="259">
        <f t="shared" si="8"/>
        <v>0</v>
      </c>
      <c r="N95" s="259">
        <f t="shared" si="8"/>
        <v>0</v>
      </c>
      <c r="O95" s="259">
        <f t="shared" si="8"/>
        <v>0</v>
      </c>
      <c r="P95" s="259">
        <f t="shared" si="8"/>
        <v>0</v>
      </c>
      <c r="Q95" s="259">
        <f t="shared" si="8"/>
        <v>0</v>
      </c>
      <c r="R95" s="259">
        <f t="shared" si="8"/>
        <v>0</v>
      </c>
    </row>
    <row r="96" spans="1:12" s="265" customFormat="1" ht="29.25" customHeight="1" hidden="1">
      <c r="A96" s="276">
        <v>1</v>
      </c>
      <c r="B96" s="277" t="s">
        <v>237</v>
      </c>
      <c r="C96" s="149">
        <v>213</v>
      </c>
      <c r="D96" s="149">
        <v>213</v>
      </c>
      <c r="E96" s="149"/>
      <c r="F96" s="149"/>
      <c r="G96" s="149"/>
      <c r="H96" s="149"/>
      <c r="I96" s="149"/>
      <c r="J96" s="263">
        <f>(F96*2+G96)/3</f>
        <v>0</v>
      </c>
      <c r="K96" s="264"/>
      <c r="L96" s="264"/>
    </row>
    <row r="97" spans="1:12" s="265" customFormat="1" ht="31.5" customHeight="1" hidden="1">
      <c r="A97" s="276">
        <v>2</v>
      </c>
      <c r="B97" s="277" t="s">
        <v>225</v>
      </c>
      <c r="C97" s="149">
        <f>SUM(C98:C121)</f>
        <v>905</v>
      </c>
      <c r="D97" s="149">
        <f>SUM(D98:D121)</f>
        <v>905</v>
      </c>
      <c r="E97" s="152">
        <f aca="true" t="shared" si="9" ref="E97:J97">SUM(E98:E121)+E174+E177</f>
        <v>0</v>
      </c>
      <c r="F97" s="152">
        <f t="shared" si="9"/>
        <v>0</v>
      </c>
      <c r="G97" s="152">
        <f t="shared" si="9"/>
        <v>0</v>
      </c>
      <c r="H97" s="152" t="e">
        <f t="shared" si="9"/>
        <v>#REF!</v>
      </c>
      <c r="I97" s="152" t="e">
        <f t="shared" si="9"/>
        <v>#REF!</v>
      </c>
      <c r="J97" s="152">
        <f t="shared" si="9"/>
        <v>0</v>
      </c>
      <c r="K97" s="264"/>
      <c r="L97" s="264"/>
    </row>
    <row r="98" spans="1:12" ht="22.5" customHeight="1" hidden="1">
      <c r="A98" s="660"/>
      <c r="B98" s="278" t="s">
        <v>238</v>
      </c>
      <c r="C98" s="149">
        <v>710</v>
      </c>
      <c r="D98" s="149">
        <v>710</v>
      </c>
      <c r="E98" s="149"/>
      <c r="F98" s="149"/>
      <c r="G98" s="149"/>
      <c r="H98" s="149"/>
      <c r="I98" s="149"/>
      <c r="J98" s="263">
        <f>(F98*2+G98)/3</f>
        <v>0</v>
      </c>
      <c r="K98" s="257"/>
      <c r="L98" s="257"/>
    </row>
    <row r="99" spans="1:12" ht="22.5" customHeight="1" hidden="1">
      <c r="A99" s="661"/>
      <c r="B99" s="278" t="s">
        <v>308</v>
      </c>
      <c r="C99" s="149">
        <v>183</v>
      </c>
      <c r="D99" s="149">
        <v>183</v>
      </c>
      <c r="E99" s="149"/>
      <c r="F99" s="149"/>
      <c r="G99" s="149"/>
      <c r="H99" s="149"/>
      <c r="I99" s="149"/>
      <c r="J99" s="263">
        <f aca="true" t="shared" si="10" ref="J99:J162">(F99*2+G99)/3</f>
        <v>0</v>
      </c>
      <c r="K99" s="257"/>
      <c r="L99" s="257"/>
    </row>
    <row r="100" spans="1:12" ht="33" customHeight="1" hidden="1">
      <c r="A100" s="661"/>
      <c r="B100" s="278" t="s">
        <v>239</v>
      </c>
      <c r="C100" s="149"/>
      <c r="D100" s="149"/>
      <c r="E100" s="149"/>
      <c r="F100" s="149"/>
      <c r="G100" s="149"/>
      <c r="H100" s="149"/>
      <c r="I100" s="149"/>
      <c r="J100" s="263">
        <f t="shared" si="10"/>
        <v>0</v>
      </c>
      <c r="K100" s="257"/>
      <c r="L100" s="257"/>
    </row>
    <row r="101" spans="1:12" ht="33" customHeight="1" hidden="1">
      <c r="A101" s="661"/>
      <c r="B101" s="278" t="s">
        <v>371</v>
      </c>
      <c r="C101" s="149"/>
      <c r="D101" s="149"/>
      <c r="E101" s="149"/>
      <c r="F101" s="149"/>
      <c r="G101" s="149"/>
      <c r="H101" s="149"/>
      <c r="I101" s="149"/>
      <c r="J101" s="263">
        <f t="shared" si="10"/>
        <v>0</v>
      </c>
      <c r="K101" s="257"/>
      <c r="L101" s="257"/>
    </row>
    <row r="102" spans="1:12" ht="22.5" customHeight="1" hidden="1">
      <c r="A102" s="661"/>
      <c r="B102" s="278" t="s">
        <v>347</v>
      </c>
      <c r="C102" s="149"/>
      <c r="D102" s="149"/>
      <c r="E102" s="149"/>
      <c r="F102" s="149"/>
      <c r="G102" s="149"/>
      <c r="H102" s="149"/>
      <c r="I102" s="149"/>
      <c r="J102" s="263">
        <f t="shared" si="10"/>
        <v>0</v>
      </c>
      <c r="K102" s="257"/>
      <c r="L102" s="257"/>
    </row>
    <row r="103" spans="1:12" ht="33" customHeight="1" hidden="1">
      <c r="A103" s="661"/>
      <c r="B103" s="278" t="s">
        <v>240</v>
      </c>
      <c r="C103" s="149"/>
      <c r="D103" s="149"/>
      <c r="E103" s="149"/>
      <c r="F103" s="149"/>
      <c r="G103" s="149"/>
      <c r="H103" s="149"/>
      <c r="I103" s="149"/>
      <c r="J103" s="263">
        <f t="shared" si="10"/>
        <v>0</v>
      </c>
      <c r="K103" s="257"/>
      <c r="L103" s="257"/>
    </row>
    <row r="104" spans="1:12" ht="33" customHeight="1" hidden="1">
      <c r="A104" s="661"/>
      <c r="B104" s="278" t="s">
        <v>241</v>
      </c>
      <c r="C104" s="149"/>
      <c r="D104" s="149"/>
      <c r="E104" s="149"/>
      <c r="F104" s="149"/>
      <c r="G104" s="149"/>
      <c r="H104" s="149"/>
      <c r="I104" s="149"/>
      <c r="J104" s="263">
        <f t="shared" si="10"/>
        <v>0</v>
      </c>
      <c r="K104" s="257"/>
      <c r="L104" s="257"/>
    </row>
    <row r="105" spans="1:12" ht="33" customHeight="1" hidden="1">
      <c r="A105" s="661"/>
      <c r="B105" s="278" t="s">
        <v>242</v>
      </c>
      <c r="C105" s="149">
        <v>1</v>
      </c>
      <c r="D105" s="149">
        <v>1</v>
      </c>
      <c r="E105" s="149"/>
      <c r="F105" s="149"/>
      <c r="G105" s="149"/>
      <c r="H105" s="149"/>
      <c r="I105" s="149"/>
      <c r="J105" s="263">
        <f t="shared" si="10"/>
        <v>0</v>
      </c>
      <c r="K105" s="257"/>
      <c r="L105" s="257"/>
    </row>
    <row r="106" spans="1:12" ht="33" customHeight="1" hidden="1">
      <c r="A106" s="661"/>
      <c r="B106" s="278" t="s">
        <v>243</v>
      </c>
      <c r="C106" s="149"/>
      <c r="D106" s="149"/>
      <c r="E106" s="149"/>
      <c r="F106" s="149"/>
      <c r="G106" s="149"/>
      <c r="H106" s="149"/>
      <c r="I106" s="149"/>
      <c r="J106" s="263">
        <f t="shared" si="10"/>
        <v>0</v>
      </c>
      <c r="K106" s="257"/>
      <c r="L106" s="257"/>
    </row>
    <row r="107" spans="1:12" ht="33" customHeight="1" hidden="1">
      <c r="A107" s="661"/>
      <c r="B107" s="278" t="s">
        <v>244</v>
      </c>
      <c r="C107" s="149"/>
      <c r="D107" s="149"/>
      <c r="E107" s="149"/>
      <c r="F107" s="149"/>
      <c r="G107" s="149"/>
      <c r="H107" s="149"/>
      <c r="I107" s="149"/>
      <c r="J107" s="263">
        <f t="shared" si="10"/>
        <v>0</v>
      </c>
      <c r="K107" s="257"/>
      <c r="L107" s="257"/>
    </row>
    <row r="108" spans="1:12" ht="33" customHeight="1" hidden="1">
      <c r="A108" s="661"/>
      <c r="B108" s="278" t="s">
        <v>245</v>
      </c>
      <c r="C108" s="149"/>
      <c r="D108" s="149"/>
      <c r="E108" s="149"/>
      <c r="F108" s="149"/>
      <c r="G108" s="149"/>
      <c r="H108" s="149"/>
      <c r="I108" s="149"/>
      <c r="J108" s="263">
        <f t="shared" si="10"/>
        <v>0</v>
      </c>
      <c r="K108" s="257"/>
      <c r="L108" s="257"/>
    </row>
    <row r="109" spans="1:12" ht="33" customHeight="1" hidden="1">
      <c r="A109" s="661"/>
      <c r="B109" s="278" t="s">
        <v>246</v>
      </c>
      <c r="C109" s="149"/>
      <c r="D109" s="149"/>
      <c r="E109" s="149"/>
      <c r="F109" s="149"/>
      <c r="G109" s="149"/>
      <c r="H109" s="149"/>
      <c r="I109" s="149"/>
      <c r="J109" s="263">
        <f t="shared" si="10"/>
        <v>0</v>
      </c>
      <c r="K109" s="257"/>
      <c r="L109" s="257"/>
    </row>
    <row r="110" spans="1:12" ht="33" customHeight="1" hidden="1">
      <c r="A110" s="661"/>
      <c r="B110" s="278" t="s">
        <v>247</v>
      </c>
      <c r="C110" s="149"/>
      <c r="D110" s="149"/>
      <c r="E110" s="149"/>
      <c r="F110" s="149"/>
      <c r="G110" s="149"/>
      <c r="H110" s="149"/>
      <c r="I110" s="149"/>
      <c r="J110" s="263">
        <f t="shared" si="10"/>
        <v>0</v>
      </c>
      <c r="K110" s="257"/>
      <c r="L110" s="257"/>
    </row>
    <row r="111" spans="1:12" ht="33" customHeight="1" hidden="1">
      <c r="A111" s="661"/>
      <c r="B111" s="278" t="s">
        <v>248</v>
      </c>
      <c r="C111" s="149"/>
      <c r="D111" s="149"/>
      <c r="E111" s="149"/>
      <c r="F111" s="149"/>
      <c r="G111" s="149"/>
      <c r="H111" s="149"/>
      <c r="I111" s="149"/>
      <c r="J111" s="263">
        <f t="shared" si="10"/>
        <v>0</v>
      </c>
      <c r="K111" s="257"/>
      <c r="L111" s="257"/>
    </row>
    <row r="112" spans="1:12" ht="33" customHeight="1" hidden="1">
      <c r="A112" s="661"/>
      <c r="B112" s="278" t="s">
        <v>249</v>
      </c>
      <c r="C112" s="149">
        <v>1</v>
      </c>
      <c r="D112" s="149">
        <v>1</v>
      </c>
      <c r="E112" s="149"/>
      <c r="F112" s="149"/>
      <c r="G112" s="149"/>
      <c r="H112" s="149"/>
      <c r="I112" s="149"/>
      <c r="J112" s="263">
        <f t="shared" si="10"/>
        <v>0</v>
      </c>
      <c r="K112" s="257"/>
      <c r="L112" s="257"/>
    </row>
    <row r="113" spans="1:12" ht="33" customHeight="1" hidden="1">
      <c r="A113" s="661"/>
      <c r="B113" s="278" t="s">
        <v>250</v>
      </c>
      <c r="C113" s="149"/>
      <c r="D113" s="149"/>
      <c r="E113" s="149"/>
      <c r="F113" s="149"/>
      <c r="G113" s="149"/>
      <c r="H113" s="149"/>
      <c r="I113" s="149"/>
      <c r="J113" s="263">
        <f t="shared" si="10"/>
        <v>0</v>
      </c>
      <c r="K113" s="257"/>
      <c r="L113" s="257"/>
    </row>
    <row r="114" spans="1:12" ht="33" customHeight="1" hidden="1">
      <c r="A114" s="661"/>
      <c r="B114" s="278" t="s">
        <v>251</v>
      </c>
      <c r="C114" s="149">
        <v>10</v>
      </c>
      <c r="D114" s="149">
        <v>10</v>
      </c>
      <c r="E114" s="149"/>
      <c r="F114" s="149"/>
      <c r="G114" s="149"/>
      <c r="H114" s="149"/>
      <c r="I114" s="149"/>
      <c r="J114" s="263">
        <f t="shared" si="10"/>
        <v>0</v>
      </c>
      <c r="K114" s="257"/>
      <c r="L114" s="257"/>
    </row>
    <row r="115" spans="1:12" ht="33" customHeight="1" hidden="1">
      <c r="A115" s="661"/>
      <c r="B115" s="278" t="s">
        <v>252</v>
      </c>
      <c r="C115" s="149"/>
      <c r="D115" s="149"/>
      <c r="E115" s="149"/>
      <c r="F115" s="149"/>
      <c r="G115" s="149"/>
      <c r="H115" s="149"/>
      <c r="I115" s="149"/>
      <c r="J115" s="263">
        <f t="shared" si="10"/>
        <v>0</v>
      </c>
      <c r="K115" s="257"/>
      <c r="L115" s="257"/>
    </row>
    <row r="116" spans="1:12" ht="33" customHeight="1" hidden="1">
      <c r="A116" s="661"/>
      <c r="B116" s="278" t="s">
        <v>253</v>
      </c>
      <c r="C116" s="149"/>
      <c r="D116" s="149"/>
      <c r="E116" s="149"/>
      <c r="F116" s="149"/>
      <c r="G116" s="149"/>
      <c r="H116" s="149"/>
      <c r="I116" s="149"/>
      <c r="J116" s="263">
        <f t="shared" si="10"/>
        <v>0</v>
      </c>
      <c r="K116" s="257"/>
      <c r="L116" s="257"/>
    </row>
    <row r="117" spans="1:12" ht="33" customHeight="1" hidden="1">
      <c r="A117" s="661"/>
      <c r="B117" s="278" t="s">
        <v>254</v>
      </c>
      <c r="C117" s="149"/>
      <c r="D117" s="149"/>
      <c r="E117" s="149"/>
      <c r="F117" s="149"/>
      <c r="G117" s="149"/>
      <c r="H117" s="149"/>
      <c r="I117" s="149"/>
      <c r="J117" s="263">
        <f t="shared" si="10"/>
        <v>0</v>
      </c>
      <c r="K117" s="257"/>
      <c r="L117" s="257"/>
    </row>
    <row r="118" spans="1:12" ht="33" customHeight="1" hidden="1">
      <c r="A118" s="661"/>
      <c r="B118" s="278" t="s">
        <v>255</v>
      </c>
      <c r="C118" s="149"/>
      <c r="D118" s="149"/>
      <c r="E118" s="149"/>
      <c r="F118" s="149"/>
      <c r="G118" s="149"/>
      <c r="H118" s="149"/>
      <c r="I118" s="149"/>
      <c r="J118" s="263">
        <f t="shared" si="10"/>
        <v>0</v>
      </c>
      <c r="K118" s="257"/>
      <c r="L118" s="257"/>
    </row>
    <row r="119" spans="1:12" ht="33" customHeight="1" hidden="1">
      <c r="A119" s="661"/>
      <c r="B119" s="278" t="s">
        <v>256</v>
      </c>
      <c r="C119" s="149"/>
      <c r="D119" s="149"/>
      <c r="E119" s="149"/>
      <c r="F119" s="149"/>
      <c r="G119" s="149"/>
      <c r="H119" s="149"/>
      <c r="I119" s="149"/>
      <c r="J119" s="263">
        <f t="shared" si="10"/>
        <v>0</v>
      </c>
      <c r="K119" s="257"/>
      <c r="L119" s="257"/>
    </row>
    <row r="120" spans="1:12" ht="33" customHeight="1" hidden="1">
      <c r="A120" s="661"/>
      <c r="B120" s="278" t="s">
        <v>257</v>
      </c>
      <c r="C120" s="149"/>
      <c r="D120" s="149"/>
      <c r="E120" s="149"/>
      <c r="F120" s="149"/>
      <c r="G120" s="149"/>
      <c r="H120" s="149"/>
      <c r="I120" s="149"/>
      <c r="J120" s="263">
        <f t="shared" si="10"/>
        <v>0</v>
      </c>
      <c r="K120" s="257"/>
      <c r="L120" s="257"/>
    </row>
    <row r="121" spans="1:12" ht="33" customHeight="1" hidden="1">
      <c r="A121" s="662"/>
      <c r="B121" s="278" t="s">
        <v>258</v>
      </c>
      <c r="C121" s="149"/>
      <c r="D121" s="149"/>
      <c r="E121" s="149"/>
      <c r="F121" s="149"/>
      <c r="G121" s="149"/>
      <c r="H121" s="149"/>
      <c r="I121" s="149"/>
      <c r="J121" s="263">
        <f t="shared" si="10"/>
        <v>0</v>
      </c>
      <c r="K121" s="257"/>
      <c r="L121" s="257"/>
    </row>
    <row r="122" spans="1:12" s="280" customFormat="1" ht="39.75" customHeight="1" hidden="1">
      <c r="A122" s="279">
        <v>3</v>
      </c>
      <c r="B122" s="277" t="s">
        <v>227</v>
      </c>
      <c r="C122" s="149">
        <f>SUM(C123:C147)</f>
        <v>1097</v>
      </c>
      <c r="D122" s="149">
        <f>SUM(D123:D147)</f>
        <v>1097</v>
      </c>
      <c r="E122" s="152">
        <f aca="true" t="shared" si="11" ref="E122:J122">SUM(E123:E147)+E175++E178</f>
        <v>0</v>
      </c>
      <c r="F122" s="152">
        <f t="shared" si="11"/>
        <v>0</v>
      </c>
      <c r="G122" s="152">
        <f t="shared" si="11"/>
        <v>0</v>
      </c>
      <c r="H122" s="149" t="e">
        <f t="shared" si="11"/>
        <v>#REF!</v>
      </c>
      <c r="I122" s="149" t="e">
        <f t="shared" si="11"/>
        <v>#REF!</v>
      </c>
      <c r="J122" s="152">
        <f t="shared" si="11"/>
        <v>0</v>
      </c>
      <c r="K122" s="264"/>
      <c r="L122" s="264"/>
    </row>
    <row r="123" spans="1:12" ht="23.25" customHeight="1" hidden="1">
      <c r="A123" s="660"/>
      <c r="B123" s="278" t="s">
        <v>259</v>
      </c>
      <c r="C123" s="149">
        <v>872</v>
      </c>
      <c r="D123" s="149">
        <v>872</v>
      </c>
      <c r="E123" s="149"/>
      <c r="F123" s="149"/>
      <c r="G123" s="149"/>
      <c r="H123" s="149"/>
      <c r="I123" s="149"/>
      <c r="J123" s="263">
        <f t="shared" si="10"/>
        <v>0</v>
      </c>
      <c r="K123" s="257"/>
      <c r="L123" s="257"/>
    </row>
    <row r="124" spans="1:12" ht="20.25" customHeight="1" hidden="1">
      <c r="A124" s="661"/>
      <c r="B124" s="278" t="s">
        <v>309</v>
      </c>
      <c r="C124" s="149">
        <v>202</v>
      </c>
      <c r="D124" s="149">
        <v>202</v>
      </c>
      <c r="E124" s="149"/>
      <c r="F124" s="149"/>
      <c r="G124" s="149"/>
      <c r="H124" s="149"/>
      <c r="I124" s="149"/>
      <c r="J124" s="263">
        <f t="shared" si="10"/>
        <v>0</v>
      </c>
      <c r="K124" s="257"/>
      <c r="L124" s="257"/>
    </row>
    <row r="125" spans="1:12" ht="33" customHeight="1" hidden="1">
      <c r="A125" s="661"/>
      <c r="B125" s="278" t="s">
        <v>260</v>
      </c>
      <c r="C125" s="149"/>
      <c r="D125" s="149"/>
      <c r="E125" s="149"/>
      <c r="F125" s="149"/>
      <c r="G125" s="149"/>
      <c r="H125" s="149"/>
      <c r="I125" s="149"/>
      <c r="J125" s="263">
        <f t="shared" si="10"/>
        <v>0</v>
      </c>
      <c r="K125" s="257"/>
      <c r="L125" s="257"/>
    </row>
    <row r="126" spans="1:12" ht="33" customHeight="1" hidden="1">
      <c r="A126" s="661"/>
      <c r="B126" s="278" t="s">
        <v>372</v>
      </c>
      <c r="C126" s="149"/>
      <c r="D126" s="149"/>
      <c r="E126" s="149"/>
      <c r="F126" s="149"/>
      <c r="G126" s="149"/>
      <c r="H126" s="149"/>
      <c r="I126" s="149"/>
      <c r="J126" s="263">
        <f t="shared" si="10"/>
        <v>0</v>
      </c>
      <c r="K126" s="257"/>
      <c r="L126" s="257"/>
    </row>
    <row r="127" spans="1:12" ht="20.25" customHeight="1" hidden="1">
      <c r="A127" s="661"/>
      <c r="B127" s="278" t="s">
        <v>348</v>
      </c>
      <c r="C127" s="149"/>
      <c r="D127" s="149"/>
      <c r="E127" s="149"/>
      <c r="F127" s="149"/>
      <c r="G127" s="149"/>
      <c r="H127" s="149"/>
      <c r="I127" s="149"/>
      <c r="J127" s="263">
        <f t="shared" si="10"/>
        <v>0</v>
      </c>
      <c r="K127" s="257"/>
      <c r="L127" s="257"/>
    </row>
    <row r="128" spans="1:12" ht="33" customHeight="1" hidden="1">
      <c r="A128" s="661"/>
      <c r="B128" s="278" t="s">
        <v>261</v>
      </c>
      <c r="C128" s="149"/>
      <c r="D128" s="149"/>
      <c r="E128" s="149"/>
      <c r="F128" s="149"/>
      <c r="G128" s="149"/>
      <c r="H128" s="149"/>
      <c r="I128" s="149"/>
      <c r="J128" s="263">
        <f t="shared" si="10"/>
        <v>0</v>
      </c>
      <c r="K128" s="257"/>
      <c r="L128" s="257"/>
    </row>
    <row r="129" spans="1:12" ht="33" customHeight="1" hidden="1">
      <c r="A129" s="661"/>
      <c r="B129" s="278" t="s">
        <v>262</v>
      </c>
      <c r="C129" s="149"/>
      <c r="D129" s="149"/>
      <c r="E129" s="149"/>
      <c r="F129" s="149"/>
      <c r="G129" s="149"/>
      <c r="H129" s="149"/>
      <c r="I129" s="149"/>
      <c r="J129" s="263">
        <f t="shared" si="10"/>
        <v>0</v>
      </c>
      <c r="K129" s="257"/>
      <c r="L129" s="257"/>
    </row>
    <row r="130" spans="1:12" ht="33" customHeight="1" hidden="1">
      <c r="A130" s="661"/>
      <c r="B130" s="278" t="s">
        <v>263</v>
      </c>
      <c r="C130" s="149"/>
      <c r="D130" s="149"/>
      <c r="E130" s="149"/>
      <c r="F130" s="149"/>
      <c r="G130" s="149"/>
      <c r="H130" s="149"/>
      <c r="I130" s="149"/>
      <c r="J130" s="263">
        <f t="shared" si="10"/>
        <v>0</v>
      </c>
      <c r="K130" s="257"/>
      <c r="L130" s="257"/>
    </row>
    <row r="131" spans="1:12" ht="33" customHeight="1" hidden="1">
      <c r="A131" s="661"/>
      <c r="B131" s="278" t="s">
        <v>264</v>
      </c>
      <c r="C131" s="149"/>
      <c r="D131" s="149"/>
      <c r="E131" s="149"/>
      <c r="F131" s="149"/>
      <c r="G131" s="149"/>
      <c r="H131" s="149"/>
      <c r="I131" s="149"/>
      <c r="J131" s="263">
        <f t="shared" si="10"/>
        <v>0</v>
      </c>
      <c r="K131" s="257"/>
      <c r="L131" s="257"/>
    </row>
    <row r="132" spans="1:12" ht="33" customHeight="1" hidden="1">
      <c r="A132" s="661"/>
      <c r="B132" s="278" t="s">
        <v>265</v>
      </c>
      <c r="C132" s="149"/>
      <c r="D132" s="149"/>
      <c r="E132" s="149"/>
      <c r="F132" s="149"/>
      <c r="G132" s="149"/>
      <c r="H132" s="149"/>
      <c r="I132" s="149"/>
      <c r="J132" s="263">
        <f t="shared" si="10"/>
        <v>0</v>
      </c>
      <c r="K132" s="257"/>
      <c r="L132" s="257"/>
    </row>
    <row r="133" spans="1:12" ht="33" customHeight="1" hidden="1">
      <c r="A133" s="661"/>
      <c r="B133" s="278" t="s">
        <v>266</v>
      </c>
      <c r="C133" s="149"/>
      <c r="D133" s="149"/>
      <c r="E133" s="149"/>
      <c r="F133" s="149"/>
      <c r="G133" s="149"/>
      <c r="H133" s="149"/>
      <c r="I133" s="149"/>
      <c r="J133" s="263">
        <f t="shared" si="10"/>
        <v>0</v>
      </c>
      <c r="K133" s="257"/>
      <c r="L133" s="257"/>
    </row>
    <row r="134" spans="1:12" ht="33" customHeight="1" hidden="1">
      <c r="A134" s="661"/>
      <c r="B134" s="278" t="s">
        <v>267</v>
      </c>
      <c r="C134" s="149"/>
      <c r="D134" s="149"/>
      <c r="E134" s="149"/>
      <c r="F134" s="149"/>
      <c r="G134" s="149"/>
      <c r="H134" s="149"/>
      <c r="I134" s="149"/>
      <c r="J134" s="263">
        <f t="shared" si="10"/>
        <v>0</v>
      </c>
      <c r="K134" s="257"/>
      <c r="L134" s="257"/>
    </row>
    <row r="135" spans="1:12" ht="33" customHeight="1" hidden="1">
      <c r="A135" s="661"/>
      <c r="B135" s="278" t="s">
        <v>268</v>
      </c>
      <c r="C135" s="149"/>
      <c r="D135" s="149"/>
      <c r="E135" s="149"/>
      <c r="F135" s="149"/>
      <c r="G135" s="149"/>
      <c r="H135" s="149"/>
      <c r="I135" s="149"/>
      <c r="J135" s="263">
        <f t="shared" si="10"/>
        <v>0</v>
      </c>
      <c r="K135" s="257"/>
      <c r="L135" s="257"/>
    </row>
    <row r="136" spans="1:12" ht="33" customHeight="1" hidden="1">
      <c r="A136" s="661"/>
      <c r="B136" s="278" t="s">
        <v>269</v>
      </c>
      <c r="C136" s="149"/>
      <c r="D136" s="149"/>
      <c r="E136" s="149"/>
      <c r="F136" s="149"/>
      <c r="G136" s="149"/>
      <c r="H136" s="149"/>
      <c r="I136" s="149"/>
      <c r="J136" s="263">
        <f t="shared" si="10"/>
        <v>0</v>
      </c>
      <c r="K136" s="257"/>
      <c r="L136" s="257"/>
    </row>
    <row r="137" spans="1:12" ht="33" customHeight="1" hidden="1">
      <c r="A137" s="661"/>
      <c r="B137" s="278" t="s">
        <v>270</v>
      </c>
      <c r="C137" s="149">
        <v>1</v>
      </c>
      <c r="D137" s="149">
        <v>1</v>
      </c>
      <c r="E137" s="149"/>
      <c r="F137" s="149"/>
      <c r="G137" s="149"/>
      <c r="H137" s="149"/>
      <c r="I137" s="149"/>
      <c r="J137" s="263">
        <f t="shared" si="10"/>
        <v>0</v>
      </c>
      <c r="K137" s="257"/>
      <c r="L137" s="257"/>
    </row>
    <row r="138" spans="1:12" ht="33" customHeight="1" hidden="1">
      <c r="A138" s="661"/>
      <c r="B138" s="278" t="s">
        <v>271</v>
      </c>
      <c r="C138" s="149"/>
      <c r="D138" s="149"/>
      <c r="E138" s="149"/>
      <c r="F138" s="149"/>
      <c r="G138" s="149"/>
      <c r="H138" s="149"/>
      <c r="I138" s="149"/>
      <c r="J138" s="263">
        <f t="shared" si="10"/>
        <v>0</v>
      </c>
      <c r="K138" s="257"/>
      <c r="L138" s="257"/>
    </row>
    <row r="139" spans="1:12" ht="33" customHeight="1" hidden="1">
      <c r="A139" s="661"/>
      <c r="B139" s="278" t="s">
        <v>272</v>
      </c>
      <c r="C139" s="149">
        <v>22</v>
      </c>
      <c r="D139" s="149">
        <v>22</v>
      </c>
      <c r="E139" s="149"/>
      <c r="F139" s="149"/>
      <c r="G139" s="149"/>
      <c r="H139" s="149"/>
      <c r="I139" s="149"/>
      <c r="J139" s="263">
        <f t="shared" si="10"/>
        <v>0</v>
      </c>
      <c r="K139" s="257"/>
      <c r="L139" s="257"/>
    </row>
    <row r="140" spans="1:12" ht="33" customHeight="1" hidden="1">
      <c r="A140" s="661"/>
      <c r="B140" s="278" t="s">
        <v>273</v>
      </c>
      <c r="C140" s="149"/>
      <c r="D140" s="149"/>
      <c r="E140" s="149"/>
      <c r="F140" s="149"/>
      <c r="G140" s="149"/>
      <c r="H140" s="149"/>
      <c r="I140" s="149"/>
      <c r="J140" s="263">
        <f t="shared" si="10"/>
        <v>0</v>
      </c>
      <c r="K140" s="257"/>
      <c r="L140" s="257"/>
    </row>
    <row r="141" spans="1:12" ht="33" customHeight="1" hidden="1">
      <c r="A141" s="661"/>
      <c r="B141" s="278" t="s">
        <v>274</v>
      </c>
      <c r="C141" s="149"/>
      <c r="D141" s="149"/>
      <c r="E141" s="149"/>
      <c r="F141" s="149"/>
      <c r="G141" s="149"/>
      <c r="H141" s="149"/>
      <c r="I141" s="149"/>
      <c r="J141" s="263">
        <f t="shared" si="10"/>
        <v>0</v>
      </c>
      <c r="K141" s="257"/>
      <c r="L141" s="257"/>
    </row>
    <row r="142" spans="1:12" ht="33" customHeight="1" hidden="1">
      <c r="A142" s="661"/>
      <c r="B142" s="278" t="s">
        <v>275</v>
      </c>
      <c r="C142" s="149"/>
      <c r="D142" s="149"/>
      <c r="E142" s="149"/>
      <c r="F142" s="149"/>
      <c r="G142" s="149"/>
      <c r="H142" s="149"/>
      <c r="I142" s="149"/>
      <c r="J142" s="263">
        <f t="shared" si="10"/>
        <v>0</v>
      </c>
      <c r="K142" s="257"/>
      <c r="L142" s="257"/>
    </row>
    <row r="143" spans="1:12" ht="33" customHeight="1" hidden="1">
      <c r="A143" s="661"/>
      <c r="B143" s="278" t="s">
        <v>276</v>
      </c>
      <c r="C143" s="149"/>
      <c r="D143" s="149"/>
      <c r="E143" s="149"/>
      <c r="F143" s="149"/>
      <c r="G143" s="149"/>
      <c r="H143" s="149"/>
      <c r="I143" s="149"/>
      <c r="J143" s="263">
        <f t="shared" si="10"/>
        <v>0</v>
      </c>
      <c r="K143" s="257"/>
      <c r="L143" s="257"/>
    </row>
    <row r="144" spans="1:12" ht="33" customHeight="1" hidden="1">
      <c r="A144" s="661"/>
      <c r="B144" s="278" t="s">
        <v>277</v>
      </c>
      <c r="C144" s="149"/>
      <c r="D144" s="149"/>
      <c r="E144" s="149"/>
      <c r="F144" s="149"/>
      <c r="G144" s="149"/>
      <c r="H144" s="149"/>
      <c r="I144" s="149"/>
      <c r="J144" s="263">
        <f t="shared" si="10"/>
        <v>0</v>
      </c>
      <c r="K144" s="257"/>
      <c r="L144" s="257"/>
    </row>
    <row r="145" spans="1:12" ht="33" customHeight="1" hidden="1">
      <c r="A145" s="661"/>
      <c r="B145" s="278" t="s">
        <v>278</v>
      </c>
      <c r="C145" s="149"/>
      <c r="D145" s="149"/>
      <c r="E145" s="149"/>
      <c r="F145" s="149"/>
      <c r="G145" s="149"/>
      <c r="H145" s="149"/>
      <c r="I145" s="149"/>
      <c r="J145" s="263">
        <f t="shared" si="10"/>
        <v>0</v>
      </c>
      <c r="K145" s="257"/>
      <c r="L145" s="257"/>
    </row>
    <row r="146" spans="1:12" ht="33" customHeight="1" hidden="1">
      <c r="A146" s="661"/>
      <c r="B146" s="278" t="s">
        <v>279</v>
      </c>
      <c r="C146" s="149"/>
      <c r="D146" s="149"/>
      <c r="E146" s="149"/>
      <c r="F146" s="149"/>
      <c r="G146" s="149"/>
      <c r="H146" s="149"/>
      <c r="I146" s="149"/>
      <c r="J146" s="263">
        <f t="shared" si="10"/>
        <v>0</v>
      </c>
      <c r="K146" s="257"/>
      <c r="L146" s="257"/>
    </row>
    <row r="147" spans="1:12" ht="33" customHeight="1" hidden="1">
      <c r="A147" s="662"/>
      <c r="B147" s="278" t="s">
        <v>280</v>
      </c>
      <c r="C147" s="149">
        <v>0</v>
      </c>
      <c r="D147" s="149">
        <v>0</v>
      </c>
      <c r="E147" s="149"/>
      <c r="F147" s="149"/>
      <c r="G147" s="149"/>
      <c r="H147" s="149"/>
      <c r="I147" s="149"/>
      <c r="J147" s="263">
        <f t="shared" si="10"/>
        <v>0</v>
      </c>
      <c r="K147" s="257"/>
      <c r="L147" s="257"/>
    </row>
    <row r="148" spans="1:12" s="265" customFormat="1" ht="36" customHeight="1" hidden="1">
      <c r="A148" s="276">
        <v>4</v>
      </c>
      <c r="B148" s="277" t="s">
        <v>226</v>
      </c>
      <c r="C148" s="149">
        <f>SUM(C149:C173)</f>
        <v>240</v>
      </c>
      <c r="D148" s="149">
        <f>SUM(D149:D173)</f>
        <v>240</v>
      </c>
      <c r="E148" s="152">
        <f aca="true" t="shared" si="12" ref="E148:J148">SUM(E149:E173)+E176+E179</f>
        <v>0</v>
      </c>
      <c r="F148" s="152">
        <f t="shared" si="12"/>
        <v>0</v>
      </c>
      <c r="G148" s="152">
        <f t="shared" si="12"/>
        <v>0</v>
      </c>
      <c r="H148" s="149" t="e">
        <f t="shared" si="12"/>
        <v>#REF!</v>
      </c>
      <c r="I148" s="149" t="e">
        <f t="shared" si="12"/>
        <v>#REF!</v>
      </c>
      <c r="J148" s="152">
        <f t="shared" si="12"/>
        <v>0</v>
      </c>
      <c r="K148" s="264"/>
      <c r="L148" s="264"/>
    </row>
    <row r="149" spans="1:12" ht="21" customHeight="1" hidden="1">
      <c r="A149" s="660"/>
      <c r="B149" s="278" t="s">
        <v>281</v>
      </c>
      <c r="C149" s="149">
        <v>179</v>
      </c>
      <c r="D149" s="149">
        <v>179</v>
      </c>
      <c r="E149" s="149"/>
      <c r="F149" s="149"/>
      <c r="G149" s="149"/>
      <c r="H149" s="149"/>
      <c r="I149" s="149"/>
      <c r="J149" s="263">
        <f t="shared" si="10"/>
        <v>0</v>
      </c>
      <c r="K149" s="257"/>
      <c r="L149" s="257"/>
    </row>
    <row r="150" spans="1:12" ht="18" customHeight="1" hidden="1">
      <c r="A150" s="661"/>
      <c r="B150" s="278" t="s">
        <v>310</v>
      </c>
      <c r="C150" s="149">
        <v>56</v>
      </c>
      <c r="D150" s="149">
        <v>56</v>
      </c>
      <c r="E150" s="149"/>
      <c r="F150" s="149"/>
      <c r="G150" s="149"/>
      <c r="H150" s="149"/>
      <c r="I150" s="149"/>
      <c r="J150" s="263">
        <f t="shared" si="10"/>
        <v>0</v>
      </c>
      <c r="K150" s="257"/>
      <c r="L150" s="257"/>
    </row>
    <row r="151" spans="1:12" ht="33" customHeight="1" hidden="1">
      <c r="A151" s="661"/>
      <c r="B151" s="278" t="s">
        <v>282</v>
      </c>
      <c r="C151" s="149"/>
      <c r="D151" s="149"/>
      <c r="E151" s="149"/>
      <c r="F151" s="149"/>
      <c r="G151" s="149"/>
      <c r="H151" s="149"/>
      <c r="I151" s="149"/>
      <c r="J151" s="263">
        <f t="shared" si="10"/>
        <v>0</v>
      </c>
      <c r="K151" s="257"/>
      <c r="L151" s="257"/>
    </row>
    <row r="152" spans="1:12" ht="33" customHeight="1" hidden="1">
      <c r="A152" s="661"/>
      <c r="B152" s="278" t="s">
        <v>373</v>
      </c>
      <c r="C152" s="149"/>
      <c r="D152" s="149"/>
      <c r="E152" s="149"/>
      <c r="F152" s="149"/>
      <c r="G152" s="149"/>
      <c r="H152" s="149"/>
      <c r="I152" s="149"/>
      <c r="J152" s="263">
        <f t="shared" si="10"/>
        <v>0</v>
      </c>
      <c r="K152" s="257"/>
      <c r="L152" s="257"/>
    </row>
    <row r="153" spans="1:12" ht="23.25" customHeight="1" hidden="1">
      <c r="A153" s="661"/>
      <c r="B153" s="278" t="s">
        <v>349</v>
      </c>
      <c r="C153" s="149"/>
      <c r="D153" s="149"/>
      <c r="E153" s="149"/>
      <c r="F153" s="149"/>
      <c r="G153" s="149"/>
      <c r="H153" s="149"/>
      <c r="I153" s="149"/>
      <c r="J153" s="263">
        <f t="shared" si="10"/>
        <v>0</v>
      </c>
      <c r="K153" s="257"/>
      <c r="L153" s="257"/>
    </row>
    <row r="154" spans="1:12" ht="33" customHeight="1" hidden="1">
      <c r="A154" s="661"/>
      <c r="B154" s="278" t="s">
        <v>283</v>
      </c>
      <c r="C154" s="149"/>
      <c r="D154" s="149"/>
      <c r="E154" s="149"/>
      <c r="F154" s="149"/>
      <c r="G154" s="149"/>
      <c r="H154" s="149"/>
      <c r="I154" s="149"/>
      <c r="J154" s="263">
        <f t="shared" si="10"/>
        <v>0</v>
      </c>
      <c r="K154" s="257"/>
      <c r="L154" s="257"/>
    </row>
    <row r="155" spans="1:12" ht="33" customHeight="1" hidden="1">
      <c r="A155" s="661"/>
      <c r="B155" s="278" t="s">
        <v>284</v>
      </c>
      <c r="C155" s="149"/>
      <c r="D155" s="149"/>
      <c r="E155" s="149"/>
      <c r="F155" s="149"/>
      <c r="G155" s="149"/>
      <c r="H155" s="149"/>
      <c r="I155" s="149"/>
      <c r="J155" s="263">
        <f t="shared" si="10"/>
        <v>0</v>
      </c>
      <c r="K155" s="257"/>
      <c r="L155" s="257"/>
    </row>
    <row r="156" spans="1:12" ht="33" customHeight="1" hidden="1">
      <c r="A156" s="661"/>
      <c r="B156" s="278" t="s">
        <v>285</v>
      </c>
      <c r="C156" s="149"/>
      <c r="D156" s="149"/>
      <c r="E156" s="149"/>
      <c r="F156" s="149"/>
      <c r="G156" s="149"/>
      <c r="H156" s="149"/>
      <c r="I156" s="149"/>
      <c r="J156" s="263">
        <f t="shared" si="10"/>
        <v>0</v>
      </c>
      <c r="K156" s="257"/>
      <c r="L156" s="257"/>
    </row>
    <row r="157" spans="1:12" ht="33" customHeight="1" hidden="1">
      <c r="A157" s="661"/>
      <c r="B157" s="278" t="s">
        <v>286</v>
      </c>
      <c r="C157" s="149"/>
      <c r="D157" s="149"/>
      <c r="E157" s="149"/>
      <c r="F157" s="149"/>
      <c r="G157" s="149"/>
      <c r="H157" s="149"/>
      <c r="I157" s="149"/>
      <c r="J157" s="263">
        <f t="shared" si="10"/>
        <v>0</v>
      </c>
      <c r="K157" s="257"/>
      <c r="L157" s="257"/>
    </row>
    <row r="158" spans="1:12" ht="33" customHeight="1" hidden="1">
      <c r="A158" s="661"/>
      <c r="B158" s="278" t="s">
        <v>287</v>
      </c>
      <c r="C158" s="149"/>
      <c r="D158" s="149"/>
      <c r="E158" s="149"/>
      <c r="F158" s="149"/>
      <c r="G158" s="149"/>
      <c r="H158" s="149"/>
      <c r="I158" s="149"/>
      <c r="J158" s="263">
        <f t="shared" si="10"/>
        <v>0</v>
      </c>
      <c r="K158" s="257"/>
      <c r="L158" s="257"/>
    </row>
    <row r="159" spans="1:12" ht="33" customHeight="1" hidden="1">
      <c r="A159" s="661"/>
      <c r="B159" s="278" t="s">
        <v>288</v>
      </c>
      <c r="C159" s="149"/>
      <c r="D159" s="149"/>
      <c r="E159" s="149"/>
      <c r="F159" s="149"/>
      <c r="G159" s="149"/>
      <c r="H159" s="149"/>
      <c r="I159" s="149"/>
      <c r="J159" s="263">
        <f t="shared" si="10"/>
        <v>0</v>
      </c>
      <c r="K159" s="257"/>
      <c r="L159" s="257"/>
    </row>
    <row r="160" spans="1:12" ht="33" customHeight="1" hidden="1">
      <c r="A160" s="661"/>
      <c r="B160" s="278" t="s">
        <v>289</v>
      </c>
      <c r="C160" s="149"/>
      <c r="D160" s="149"/>
      <c r="E160" s="149"/>
      <c r="F160" s="149"/>
      <c r="G160" s="149"/>
      <c r="H160" s="149"/>
      <c r="I160" s="149"/>
      <c r="J160" s="263">
        <f t="shared" si="10"/>
        <v>0</v>
      </c>
      <c r="K160" s="257"/>
      <c r="L160" s="257"/>
    </row>
    <row r="161" spans="1:12" ht="33" customHeight="1" hidden="1">
      <c r="A161" s="661"/>
      <c r="B161" s="278" t="s">
        <v>290</v>
      </c>
      <c r="C161" s="149"/>
      <c r="D161" s="149"/>
      <c r="E161" s="149"/>
      <c r="F161" s="149"/>
      <c r="G161" s="149"/>
      <c r="H161" s="149"/>
      <c r="I161" s="149"/>
      <c r="J161" s="263">
        <f t="shared" si="10"/>
        <v>0</v>
      </c>
      <c r="K161" s="257"/>
      <c r="L161" s="257"/>
    </row>
    <row r="162" spans="1:12" ht="33" customHeight="1" hidden="1">
      <c r="A162" s="661"/>
      <c r="B162" s="278" t="s">
        <v>291</v>
      </c>
      <c r="C162" s="149"/>
      <c r="D162" s="149"/>
      <c r="E162" s="149"/>
      <c r="F162" s="149"/>
      <c r="G162" s="149"/>
      <c r="H162" s="149"/>
      <c r="I162" s="149"/>
      <c r="J162" s="263">
        <f t="shared" si="10"/>
        <v>0</v>
      </c>
      <c r="K162" s="257"/>
      <c r="L162" s="257"/>
    </row>
    <row r="163" spans="1:12" ht="33" customHeight="1" hidden="1">
      <c r="A163" s="661"/>
      <c r="B163" s="278" t="s">
        <v>292</v>
      </c>
      <c r="C163" s="149">
        <v>1</v>
      </c>
      <c r="D163" s="149">
        <v>1</v>
      </c>
      <c r="E163" s="149"/>
      <c r="F163" s="149"/>
      <c r="G163" s="149"/>
      <c r="H163" s="149"/>
      <c r="I163" s="149"/>
      <c r="J163" s="263">
        <f aca="true" t="shared" si="13" ref="J163:J181">(F163*2+G163)/3</f>
        <v>0</v>
      </c>
      <c r="K163" s="257"/>
      <c r="L163" s="257"/>
    </row>
    <row r="164" spans="1:12" ht="33" customHeight="1" hidden="1">
      <c r="A164" s="661"/>
      <c r="B164" s="278" t="s">
        <v>293</v>
      </c>
      <c r="C164" s="149"/>
      <c r="D164" s="149"/>
      <c r="E164" s="149"/>
      <c r="F164" s="149"/>
      <c r="G164" s="149"/>
      <c r="H164" s="149"/>
      <c r="I164" s="149"/>
      <c r="J164" s="263">
        <f t="shared" si="13"/>
        <v>0</v>
      </c>
      <c r="K164" s="257"/>
      <c r="L164" s="257"/>
    </row>
    <row r="165" spans="1:12" ht="33" customHeight="1" hidden="1">
      <c r="A165" s="661"/>
      <c r="B165" s="278" t="s">
        <v>294</v>
      </c>
      <c r="C165" s="149"/>
      <c r="D165" s="149"/>
      <c r="E165" s="149"/>
      <c r="F165" s="149"/>
      <c r="G165" s="149"/>
      <c r="H165" s="149"/>
      <c r="I165" s="149"/>
      <c r="J165" s="263">
        <f t="shared" si="13"/>
        <v>0</v>
      </c>
      <c r="K165" s="257"/>
      <c r="L165" s="257"/>
    </row>
    <row r="166" spans="1:12" ht="33" customHeight="1" hidden="1">
      <c r="A166" s="661"/>
      <c r="B166" s="278" t="s">
        <v>295</v>
      </c>
      <c r="C166" s="149"/>
      <c r="D166" s="149"/>
      <c r="E166" s="149"/>
      <c r="F166" s="149"/>
      <c r="G166" s="149"/>
      <c r="H166" s="149"/>
      <c r="I166" s="149"/>
      <c r="J166" s="263">
        <f t="shared" si="13"/>
        <v>0</v>
      </c>
      <c r="K166" s="257"/>
      <c r="L166" s="257"/>
    </row>
    <row r="167" spans="1:12" ht="33" customHeight="1" hidden="1">
      <c r="A167" s="661"/>
      <c r="B167" s="278" t="s">
        <v>296</v>
      </c>
      <c r="C167" s="149"/>
      <c r="D167" s="149"/>
      <c r="E167" s="149"/>
      <c r="F167" s="149"/>
      <c r="G167" s="149"/>
      <c r="H167" s="149"/>
      <c r="I167" s="149"/>
      <c r="J167" s="263">
        <f t="shared" si="13"/>
        <v>0</v>
      </c>
      <c r="K167" s="257"/>
      <c r="L167" s="257"/>
    </row>
    <row r="168" spans="1:12" ht="33" customHeight="1" hidden="1">
      <c r="A168" s="661"/>
      <c r="B168" s="278" t="s">
        <v>297</v>
      </c>
      <c r="C168" s="149"/>
      <c r="D168" s="149"/>
      <c r="E168" s="149"/>
      <c r="F168" s="149"/>
      <c r="G168" s="149"/>
      <c r="H168" s="149"/>
      <c r="I168" s="149"/>
      <c r="J168" s="263">
        <f t="shared" si="13"/>
        <v>0</v>
      </c>
      <c r="K168" s="257"/>
      <c r="L168" s="257"/>
    </row>
    <row r="169" spans="1:12" ht="33" customHeight="1" hidden="1">
      <c r="A169" s="661"/>
      <c r="B169" s="278" t="s">
        <v>298</v>
      </c>
      <c r="C169" s="149"/>
      <c r="D169" s="149"/>
      <c r="E169" s="149"/>
      <c r="F169" s="149"/>
      <c r="G169" s="149"/>
      <c r="H169" s="149"/>
      <c r="I169" s="149"/>
      <c r="J169" s="263">
        <f t="shared" si="13"/>
        <v>0</v>
      </c>
      <c r="K169" s="257"/>
      <c r="L169" s="257"/>
    </row>
    <row r="170" spans="1:12" ht="33" customHeight="1" hidden="1">
      <c r="A170" s="661"/>
      <c r="B170" s="278" t="s">
        <v>299</v>
      </c>
      <c r="C170" s="149"/>
      <c r="D170" s="149"/>
      <c r="E170" s="149"/>
      <c r="F170" s="149"/>
      <c r="G170" s="149"/>
      <c r="H170" s="149"/>
      <c r="I170" s="149"/>
      <c r="J170" s="263">
        <f t="shared" si="13"/>
        <v>0</v>
      </c>
      <c r="K170" s="257"/>
      <c r="L170" s="257"/>
    </row>
    <row r="171" spans="1:12" ht="33" customHeight="1" hidden="1">
      <c r="A171" s="661"/>
      <c r="B171" s="278" t="s">
        <v>300</v>
      </c>
      <c r="C171" s="149"/>
      <c r="D171" s="149"/>
      <c r="E171" s="149"/>
      <c r="F171" s="149"/>
      <c r="G171" s="149"/>
      <c r="H171" s="149"/>
      <c r="I171" s="149"/>
      <c r="J171" s="263">
        <f t="shared" si="13"/>
        <v>0</v>
      </c>
      <c r="K171" s="257"/>
      <c r="L171" s="257"/>
    </row>
    <row r="172" spans="1:12" ht="33" customHeight="1" hidden="1">
      <c r="A172" s="661"/>
      <c r="B172" s="278" t="s">
        <v>301</v>
      </c>
      <c r="C172" s="149"/>
      <c r="D172" s="149"/>
      <c r="E172" s="149"/>
      <c r="F172" s="149"/>
      <c r="G172" s="149"/>
      <c r="H172" s="149"/>
      <c r="I172" s="149"/>
      <c r="J172" s="263">
        <f t="shared" si="13"/>
        <v>0</v>
      </c>
      <c r="K172" s="257"/>
      <c r="L172" s="257"/>
    </row>
    <row r="173" spans="1:12" ht="33" customHeight="1" hidden="1">
      <c r="A173" s="662"/>
      <c r="B173" s="278" t="s">
        <v>302</v>
      </c>
      <c r="C173" s="149">
        <v>4</v>
      </c>
      <c r="D173" s="149">
        <v>4</v>
      </c>
      <c r="E173" s="149"/>
      <c r="F173" s="149"/>
      <c r="G173" s="149"/>
      <c r="H173" s="136"/>
      <c r="I173" s="136"/>
      <c r="J173" s="263">
        <f t="shared" si="13"/>
        <v>0</v>
      </c>
      <c r="K173" s="281"/>
      <c r="L173" s="281"/>
    </row>
    <row r="174" spans="1:24" s="265" customFormat="1" ht="22.5" customHeight="1" hidden="1">
      <c r="A174" s="271" t="s">
        <v>365</v>
      </c>
      <c r="B174" s="272" t="s">
        <v>366</v>
      </c>
      <c r="C174" s="149" t="e">
        <f>'[2]кар'!C168+'[2]о-ю'!C168+'[2]у-ю'!C168+'[2]синг'!C168+'[2]сент'!C168+'[2]чеу'!C168+'[2]шк-с'!C168+'[2]лем'!C168+'[2]к-ях'!C168+'[2]с1'!C168+'[2]с2'!C168</f>
        <v>#REF!</v>
      </c>
      <c r="D174" s="149" t="e">
        <f>'[2]кар'!D168+'[2]о-ю'!D168+'[2]у-ю'!D168+'[2]синг'!D168+'[2]сент'!D168+'[2]чеу'!D168+'[2]шк-с'!D168+'[2]лем'!D168+'[2]к-ях'!D168+'[2]с1'!D168+'[2]с2'!D168</f>
        <v>#REF!</v>
      </c>
      <c r="E174" s="253"/>
      <c r="F174" s="253"/>
      <c r="G174" s="253"/>
      <c r="H174" s="253">
        <v>1</v>
      </c>
      <c r="I174" s="253">
        <v>1</v>
      </c>
      <c r="J174" s="263">
        <f t="shared" si="13"/>
        <v>0</v>
      </c>
      <c r="K174" s="253" t="e">
        <f>'[2]кар'!K168+'[2]о-ю'!K168+'[2]у-ю'!K168+'[2]синг'!K168+'[2]сент'!K168+'[2]чеу'!K168+'[2]шк-с'!K168+'[2]лем'!K168+'[2]к-ях'!K168+'[2]с1'!K168+'[2]с2'!K168</f>
        <v>#REF!</v>
      </c>
      <c r="L174" s="253" t="e">
        <f>'[2]кар'!L168+'[2]о-ю'!L168+'[2]у-ю'!L168+'[2]синг'!L168+'[2]сент'!L168+'[2]чеу'!L168+'[2]шк-с'!L168+'[2]лем'!L168+'[2]к-ях'!L168+'[2]с1'!L168+'[2]с2'!L168</f>
        <v>#REF!</v>
      </c>
      <c r="M174" s="253" t="e">
        <f>'[2]кар'!M168+'[2]о-ю'!M168+'[2]у-ю'!M168+'[2]синг'!M168+'[2]сент'!M168+'[2]чеу'!M168+'[2]шк-с'!M168+'[2]лем'!M168+'[2]к-ях'!M168+'[2]с1'!M168+'[2]с2'!M168</f>
        <v>#REF!</v>
      </c>
      <c r="N174" s="253" t="e">
        <f>'[2]кар'!N168+'[2]о-ю'!N168+'[2]у-ю'!N168+'[2]синг'!N168+'[2]сент'!N168+'[2]чеу'!N168+'[2]шк-с'!N168+'[2]лем'!N168+'[2]к-ях'!N168+'[2]с1'!N168+'[2]с2'!N168</f>
        <v>#REF!</v>
      </c>
      <c r="O174" s="253" t="e">
        <f>'[2]кар'!O168+'[2]о-ю'!O168+'[2]у-ю'!O168+'[2]синг'!O168+'[2]сент'!O168+'[2]чеу'!O168+'[2]шк-с'!O168+'[2]лем'!O168+'[2]к-ях'!O168+'[2]с1'!O168+'[2]с2'!O168</f>
        <v>#REF!</v>
      </c>
      <c r="P174" s="253" t="e">
        <f>'[2]кар'!P168+'[2]о-ю'!P168+'[2]у-ю'!P168+'[2]синг'!P168+'[2]сент'!P168+'[2]чеу'!P168+'[2]шк-с'!P168+'[2]лем'!P168+'[2]к-ях'!P168+'[2]с1'!P168+'[2]с2'!P168</f>
        <v>#REF!</v>
      </c>
      <c r="Q174" s="253" t="e">
        <f>'[2]кар'!Q168+'[2]о-ю'!Q168+'[2]у-ю'!Q168+'[2]синг'!Q168+'[2]сент'!Q168+'[2]чеу'!Q168+'[2]шк-с'!Q168+'[2]лем'!Q168+'[2]к-ях'!Q168+'[2]с1'!Q168+'[2]с2'!Q168</f>
        <v>#REF!</v>
      </c>
      <c r="R174" s="149">
        <f aca="true" t="shared" si="14" ref="R174:R182">(F174+G174+H174)/3</f>
        <v>0.3333333333333333</v>
      </c>
      <c r="S174" s="264"/>
      <c r="T174" s="264"/>
      <c r="U174" s="264"/>
      <c r="V174" s="264"/>
      <c r="W174" s="264"/>
      <c r="X174" s="264"/>
    </row>
    <row r="175" spans="1:24" s="265" customFormat="1" ht="22.5" customHeight="1" hidden="1">
      <c r="A175" s="271" t="s">
        <v>367</v>
      </c>
      <c r="B175" s="272" t="s">
        <v>368</v>
      </c>
      <c r="C175" s="149" t="e">
        <f>'[2]кар'!C169+'[2]о-ю'!C169+'[2]у-ю'!C169+'[2]синг'!C169+'[2]сент'!C169+'[2]чеу'!C169+'[2]шк-с'!C169+'[2]лем'!C169+'[2]к-ях'!C169+'[2]с1'!C169+'[2]с2'!C169</f>
        <v>#REF!</v>
      </c>
      <c r="D175" s="149" t="e">
        <f>'[2]кар'!D169+'[2]о-ю'!D169+'[2]у-ю'!D169+'[2]синг'!D169+'[2]сент'!D169+'[2]чеу'!D169+'[2]шк-с'!D169+'[2]лем'!D169+'[2]к-ях'!D169+'[2]с1'!D169+'[2]с2'!D169</f>
        <v>#REF!</v>
      </c>
      <c r="E175" s="253"/>
      <c r="F175" s="253"/>
      <c r="G175" s="253"/>
      <c r="H175" s="253">
        <v>2</v>
      </c>
      <c r="I175" s="253">
        <v>2</v>
      </c>
      <c r="J175" s="263">
        <f>(F175*2+G175)/3</f>
        <v>0</v>
      </c>
      <c r="K175" s="253" t="e">
        <f>'[2]кар'!K169+'[2]о-ю'!K169+'[2]у-ю'!K169+'[2]синг'!K169+'[2]сент'!K169+'[2]чеу'!K169+'[2]шк-с'!K169+'[2]лем'!K169+'[2]к-ях'!K169+'[2]с1'!K169+'[2]с2'!K169</f>
        <v>#REF!</v>
      </c>
      <c r="L175" s="253" t="e">
        <f>'[2]кар'!L169+'[2]о-ю'!L169+'[2]у-ю'!L169+'[2]синг'!L169+'[2]сент'!L169+'[2]чеу'!L169+'[2]шк-с'!L169+'[2]лем'!L169+'[2]к-ях'!L169+'[2]с1'!L169+'[2]с2'!L169</f>
        <v>#REF!</v>
      </c>
      <c r="M175" s="253" t="e">
        <f>'[2]кар'!M169+'[2]о-ю'!M169+'[2]у-ю'!M169+'[2]синг'!M169+'[2]сент'!M169+'[2]чеу'!M169+'[2]шк-с'!M169+'[2]лем'!M169+'[2]к-ях'!M169+'[2]с1'!M169+'[2]с2'!M169</f>
        <v>#REF!</v>
      </c>
      <c r="N175" s="253" t="e">
        <f>'[2]кар'!N169+'[2]о-ю'!N169+'[2]у-ю'!N169+'[2]синг'!N169+'[2]сент'!N169+'[2]чеу'!N169+'[2]шк-с'!N169+'[2]лем'!N169+'[2]к-ях'!N169+'[2]с1'!N169+'[2]с2'!N169</f>
        <v>#REF!</v>
      </c>
      <c r="O175" s="253" t="e">
        <f>'[2]кар'!O169+'[2]о-ю'!O169+'[2]у-ю'!O169+'[2]синг'!O169+'[2]сент'!O169+'[2]чеу'!O169+'[2]шк-с'!O169+'[2]лем'!O169+'[2]к-ях'!O169+'[2]с1'!O169+'[2]с2'!O169</f>
        <v>#REF!</v>
      </c>
      <c r="P175" s="253" t="e">
        <f>'[2]кар'!P169+'[2]о-ю'!P169+'[2]у-ю'!P169+'[2]синг'!P169+'[2]сент'!P169+'[2]чеу'!P169+'[2]шк-с'!P169+'[2]лем'!P169+'[2]к-ях'!P169+'[2]с1'!P169+'[2]с2'!P169</f>
        <v>#REF!</v>
      </c>
      <c r="Q175" s="253" t="e">
        <f>'[2]кар'!Q169+'[2]о-ю'!Q169+'[2]у-ю'!Q169+'[2]синг'!Q169+'[2]сент'!Q169+'[2]чеу'!Q169+'[2]шк-с'!Q169+'[2]лем'!Q169+'[2]к-ях'!Q169+'[2]с1'!Q169+'[2]с2'!Q169</f>
        <v>#REF!</v>
      </c>
      <c r="R175" s="149">
        <f t="shared" si="14"/>
        <v>0.6666666666666666</v>
      </c>
      <c r="S175" s="264"/>
      <c r="T175" s="264"/>
      <c r="U175" s="264"/>
      <c r="V175" s="264"/>
      <c r="W175" s="264"/>
      <c r="X175" s="264"/>
    </row>
    <row r="176" spans="1:24" s="265" customFormat="1" ht="22.5" customHeight="1" hidden="1">
      <c r="A176" s="271" t="s">
        <v>369</v>
      </c>
      <c r="B176" s="272" t="s">
        <v>370</v>
      </c>
      <c r="C176" s="149" t="e">
        <f>'[2]кар'!C170+'[2]о-ю'!C170+'[2]у-ю'!C170+'[2]синг'!C170+'[2]сент'!C170+'[2]чеу'!C170+'[2]шк-с'!C170+'[2]лем'!C170+'[2]к-ях'!C170+'[2]с1'!C170+'[2]с2'!C170</f>
        <v>#REF!</v>
      </c>
      <c r="D176" s="149" t="e">
        <f>'[2]кар'!D170+'[2]о-ю'!D170+'[2]у-ю'!D170+'[2]синг'!D170+'[2]сент'!D170+'[2]чеу'!D170+'[2]шк-с'!D170+'[2]лем'!D170+'[2]к-ях'!D170+'[2]с1'!D170+'[2]с2'!D170</f>
        <v>#REF!</v>
      </c>
      <c r="E176" s="253"/>
      <c r="F176" s="253"/>
      <c r="G176" s="253"/>
      <c r="H176" s="253">
        <v>1</v>
      </c>
      <c r="I176" s="253">
        <v>1</v>
      </c>
      <c r="J176" s="263">
        <f t="shared" si="13"/>
        <v>0</v>
      </c>
      <c r="K176" s="253" t="e">
        <f>'[2]кар'!K170+'[2]о-ю'!K170+'[2]у-ю'!K170+'[2]синг'!K170+'[2]сент'!K170+'[2]чеу'!K170+'[2]шк-с'!K170+'[2]лем'!K170+'[2]к-ях'!K170+'[2]с1'!K170+'[2]с2'!K170</f>
        <v>#REF!</v>
      </c>
      <c r="L176" s="253" t="e">
        <f>'[2]кар'!L170+'[2]о-ю'!L170+'[2]у-ю'!L170+'[2]синг'!L170+'[2]сент'!L170+'[2]чеу'!L170+'[2]шк-с'!L170+'[2]лем'!L170+'[2]к-ях'!L170+'[2]с1'!L170+'[2]с2'!L170</f>
        <v>#REF!</v>
      </c>
      <c r="M176" s="253" t="e">
        <f>'[2]кар'!M170+'[2]о-ю'!M170+'[2]у-ю'!M170+'[2]синг'!M170+'[2]сент'!M170+'[2]чеу'!M170+'[2]шк-с'!M170+'[2]лем'!M170+'[2]к-ях'!M170+'[2]с1'!M170+'[2]с2'!M170</f>
        <v>#REF!</v>
      </c>
      <c r="N176" s="253" t="e">
        <f>'[2]кар'!N170+'[2]о-ю'!N170+'[2]у-ю'!N170+'[2]синг'!N170+'[2]сент'!N170+'[2]чеу'!N170+'[2]шк-с'!N170+'[2]лем'!N170+'[2]к-ях'!N170+'[2]с1'!N170+'[2]с2'!N170</f>
        <v>#REF!</v>
      </c>
      <c r="O176" s="253" t="e">
        <f>'[2]кар'!O170+'[2]о-ю'!O170+'[2]у-ю'!O170+'[2]синг'!O170+'[2]сент'!O170+'[2]чеу'!O170+'[2]шк-с'!O170+'[2]лем'!O170+'[2]к-ях'!O170+'[2]с1'!O170+'[2]с2'!O170</f>
        <v>#REF!</v>
      </c>
      <c r="P176" s="253" t="e">
        <f>'[2]кар'!P170+'[2]о-ю'!P170+'[2]у-ю'!P170+'[2]синг'!P170+'[2]сент'!P170+'[2]чеу'!P170+'[2]шк-с'!P170+'[2]лем'!P170+'[2]к-ях'!P170+'[2]с1'!P170+'[2]с2'!P170</f>
        <v>#REF!</v>
      </c>
      <c r="Q176" s="253" t="e">
        <f>'[2]кар'!Q170+'[2]о-ю'!Q170+'[2]у-ю'!Q170+'[2]синг'!Q170+'[2]сент'!Q170+'[2]чеу'!Q170+'[2]шк-с'!Q170+'[2]лем'!Q170+'[2]к-ях'!Q170+'[2]с1'!Q170+'[2]с2'!Q170</f>
        <v>#REF!</v>
      </c>
      <c r="R176" s="149">
        <f t="shared" si="14"/>
        <v>0.3333333333333333</v>
      </c>
      <c r="S176" s="264"/>
      <c r="T176" s="264"/>
      <c r="U176" s="264"/>
      <c r="V176" s="264"/>
      <c r="W176" s="264"/>
      <c r="X176" s="264"/>
    </row>
    <row r="177" spans="1:24" s="265" customFormat="1" ht="22.5" customHeight="1" hidden="1">
      <c r="A177" s="271" t="s">
        <v>311</v>
      </c>
      <c r="B177" s="273" t="s">
        <v>312</v>
      </c>
      <c r="C177" s="149" t="e">
        <f>'[2]кар'!C171+'[2]о-ю'!C171+'[2]у-ю'!C171+'[2]синг'!C171+'[2]сент'!C171+'[2]чеу'!C171+'[2]шк-с'!C171+'[2]лем'!C171+'[2]к-ях'!C171+'[2]с1'!C171+'[2]с2'!C171</f>
        <v>#REF!</v>
      </c>
      <c r="D177" s="149" t="e">
        <f>'[2]кар'!D171+'[2]о-ю'!D171+'[2]у-ю'!D171+'[2]синг'!D171+'[2]сент'!D171+'[2]чеу'!D171+'[2]шк-с'!D171+'[2]лем'!D171+'[2]к-ях'!D171+'[2]с1'!D171+'[2]с2'!D171</f>
        <v>#REF!</v>
      </c>
      <c r="E177" s="253"/>
      <c r="F177" s="253"/>
      <c r="G177" s="253"/>
      <c r="H177" s="253" t="e">
        <f>'[2]кар'!H171+'[2]о-ю'!H171+'[2]у-ю'!H171+'[2]синг'!H171+'[2]сент'!H171+'[2]чеу'!H171+'[2]шк-с'!H171+'[2]лем'!H171+'[2]к-ях'!H171+'[2]с1'!H171+'[2]с2'!H171</f>
        <v>#REF!</v>
      </c>
      <c r="I177" s="253" t="e">
        <f>'[2]кар'!I171+'[2]о-ю'!I171+'[2]у-ю'!I171+'[2]синг'!I171+'[2]сент'!I171+'[2]чеу'!I171+'[2]шк-с'!I171+'[2]лем'!I171+'[2]к-ях'!I171+'[2]с1'!I171+'[2]с2'!I171</f>
        <v>#REF!</v>
      </c>
      <c r="J177" s="263">
        <f t="shared" si="13"/>
        <v>0</v>
      </c>
      <c r="K177" s="253" t="e">
        <f>'[2]кар'!K171+'[2]о-ю'!K171+'[2]у-ю'!K171+'[2]синг'!K171+'[2]сент'!K171+'[2]чеу'!K171+'[2]шк-с'!K171+'[2]лем'!K171+'[2]к-ях'!K171+'[2]с1'!K171+'[2]с2'!K171</f>
        <v>#REF!</v>
      </c>
      <c r="L177" s="253" t="e">
        <f>'[2]кар'!L171+'[2]о-ю'!L171+'[2]у-ю'!L171+'[2]синг'!L171+'[2]сент'!L171+'[2]чеу'!L171+'[2]шк-с'!L171+'[2]лем'!L171+'[2]к-ях'!L171+'[2]с1'!L171+'[2]с2'!L171</f>
        <v>#REF!</v>
      </c>
      <c r="M177" s="253" t="e">
        <f>'[2]кар'!M171+'[2]о-ю'!M171+'[2]у-ю'!M171+'[2]синг'!M171+'[2]сент'!M171+'[2]чеу'!M171+'[2]шк-с'!M171+'[2]лем'!M171+'[2]к-ях'!M171+'[2]с1'!M171+'[2]с2'!M171</f>
        <v>#REF!</v>
      </c>
      <c r="N177" s="253" t="e">
        <f>'[2]кар'!N171+'[2]о-ю'!N171+'[2]у-ю'!N171+'[2]синг'!N171+'[2]сент'!N171+'[2]чеу'!N171+'[2]шк-с'!N171+'[2]лем'!N171+'[2]к-ях'!N171+'[2]с1'!N171+'[2]с2'!N171</f>
        <v>#REF!</v>
      </c>
      <c r="O177" s="253" t="e">
        <f>'[2]кар'!O171+'[2]о-ю'!O171+'[2]у-ю'!O171+'[2]синг'!O171+'[2]сент'!O171+'[2]чеу'!O171+'[2]шк-с'!O171+'[2]лем'!O171+'[2]к-ях'!O171+'[2]с1'!O171+'[2]с2'!O171</f>
        <v>#REF!</v>
      </c>
      <c r="P177" s="253" t="e">
        <f>'[2]кар'!P171+'[2]о-ю'!P171+'[2]у-ю'!P171+'[2]синг'!P171+'[2]сент'!P171+'[2]чеу'!P171+'[2]шк-с'!P171+'[2]лем'!P171+'[2]к-ях'!P171+'[2]с1'!P171+'[2]с2'!P171</f>
        <v>#REF!</v>
      </c>
      <c r="Q177" s="253" t="e">
        <f>'[2]кар'!Q171+'[2]о-ю'!Q171+'[2]у-ю'!Q171+'[2]синг'!Q171+'[2]сент'!Q171+'[2]чеу'!Q171+'[2]шк-с'!Q171+'[2]лем'!Q171+'[2]к-ях'!Q171+'[2]с1'!Q171+'[2]с2'!Q171</f>
        <v>#REF!</v>
      </c>
      <c r="R177" s="149" t="e">
        <f t="shared" si="14"/>
        <v>#REF!</v>
      </c>
      <c r="S177" s="264"/>
      <c r="T177" s="264"/>
      <c r="U177" s="264"/>
      <c r="V177" s="264"/>
      <c r="W177" s="264"/>
      <c r="X177" s="264"/>
    </row>
    <row r="178" spans="1:24" s="275" customFormat="1" ht="22.5" customHeight="1" hidden="1">
      <c r="A178" s="271" t="s">
        <v>313</v>
      </c>
      <c r="B178" s="272" t="s">
        <v>314</v>
      </c>
      <c r="C178" s="149" t="e">
        <f>'[2]кар'!C172+'[2]о-ю'!C172+'[2]у-ю'!C172+'[2]синг'!C172+'[2]сент'!C172+'[2]чеу'!C172+'[2]шк-с'!C172+'[2]лем'!C172+'[2]к-ях'!C172+'[2]с1'!C172+'[2]с2'!C172</f>
        <v>#REF!</v>
      </c>
      <c r="D178" s="149" t="e">
        <f>'[2]кар'!D172+'[2]о-ю'!D172+'[2]у-ю'!D172+'[2]синг'!D172+'[2]сент'!D172+'[2]чеу'!D172+'[2]шк-с'!D172+'[2]лем'!D172+'[2]к-ях'!D172+'[2]с1'!D172+'[2]с2'!D172</f>
        <v>#REF!</v>
      </c>
      <c r="E178" s="253"/>
      <c r="F178" s="253"/>
      <c r="G178" s="253"/>
      <c r="H178" s="253" t="e">
        <f>'[2]кар'!H172+'[2]о-ю'!H172+'[2]у-ю'!H172+'[2]синг'!H172+'[2]сент'!H172+'[2]чеу'!H172+'[2]шк-с'!H172+'[2]лем'!H172+'[2]к-ях'!H172+'[2]с1'!H172+'[2]с2'!H172</f>
        <v>#REF!</v>
      </c>
      <c r="I178" s="253" t="e">
        <f>'[2]кар'!I172+'[2]о-ю'!I172+'[2]у-ю'!I172+'[2]синг'!I172+'[2]сент'!I172+'[2]чеу'!I172+'[2]шк-с'!I172+'[2]лем'!I172+'[2]к-ях'!I172+'[2]с1'!I172+'[2]с2'!I172</f>
        <v>#REF!</v>
      </c>
      <c r="J178" s="263">
        <f t="shared" si="13"/>
        <v>0</v>
      </c>
      <c r="K178" s="253" t="e">
        <f>'[2]кар'!K172+'[2]о-ю'!K172+'[2]у-ю'!K172+'[2]синг'!K172+'[2]сент'!K172+'[2]чеу'!K172+'[2]шк-с'!K172+'[2]лем'!K172+'[2]к-ях'!K172+'[2]с1'!K172+'[2]с2'!K172</f>
        <v>#REF!</v>
      </c>
      <c r="L178" s="253" t="e">
        <f>'[2]кар'!L172+'[2]о-ю'!L172+'[2]у-ю'!L172+'[2]синг'!L172+'[2]сент'!L172+'[2]чеу'!L172+'[2]шк-с'!L172+'[2]лем'!L172+'[2]к-ях'!L172+'[2]с1'!L172+'[2]с2'!L172</f>
        <v>#REF!</v>
      </c>
      <c r="M178" s="253" t="e">
        <f>'[2]кар'!M172+'[2]о-ю'!M172+'[2]у-ю'!M172+'[2]синг'!M172+'[2]сент'!M172+'[2]чеу'!M172+'[2]шк-с'!M172+'[2]лем'!M172+'[2]к-ях'!M172+'[2]с1'!M172+'[2]с2'!M172</f>
        <v>#REF!</v>
      </c>
      <c r="N178" s="253" t="e">
        <f>'[2]кар'!N172+'[2]о-ю'!N172+'[2]у-ю'!N172+'[2]синг'!N172+'[2]сент'!N172+'[2]чеу'!N172+'[2]шк-с'!N172+'[2]лем'!N172+'[2]к-ях'!N172+'[2]с1'!N172+'[2]с2'!N172</f>
        <v>#REF!</v>
      </c>
      <c r="O178" s="253" t="e">
        <f>'[2]кар'!O172+'[2]о-ю'!O172+'[2]у-ю'!O172+'[2]синг'!O172+'[2]сент'!O172+'[2]чеу'!O172+'[2]шк-с'!O172+'[2]лем'!O172+'[2]к-ях'!O172+'[2]с1'!O172+'[2]с2'!O172</f>
        <v>#REF!</v>
      </c>
      <c r="P178" s="253" t="e">
        <f>'[2]кар'!P172+'[2]о-ю'!P172+'[2]у-ю'!P172+'[2]синг'!P172+'[2]сент'!P172+'[2]чеу'!P172+'[2]шк-с'!P172+'[2]лем'!P172+'[2]к-ях'!P172+'[2]с1'!P172+'[2]с2'!P172</f>
        <v>#REF!</v>
      </c>
      <c r="Q178" s="253" t="e">
        <f>'[2]кар'!Q172+'[2]о-ю'!Q172+'[2]у-ю'!Q172+'[2]синг'!Q172+'[2]сент'!Q172+'[2]чеу'!Q172+'[2]шк-с'!Q172+'[2]лем'!Q172+'[2]к-ях'!Q172+'[2]с1'!Q172+'[2]с2'!Q172</f>
        <v>#REF!</v>
      </c>
      <c r="R178" s="149" t="e">
        <f t="shared" si="14"/>
        <v>#REF!</v>
      </c>
      <c r="S178" s="274"/>
      <c r="T178" s="274"/>
      <c r="U178" s="274"/>
      <c r="V178" s="274"/>
      <c r="W178" s="274"/>
      <c r="X178" s="274"/>
    </row>
    <row r="179" spans="1:24" s="275" customFormat="1" ht="22.5" customHeight="1" hidden="1">
      <c r="A179" s="271" t="s">
        <v>315</v>
      </c>
      <c r="B179" s="272" t="s">
        <v>316</v>
      </c>
      <c r="C179" s="149" t="e">
        <f>'[2]кар'!C173+'[2]о-ю'!C173+'[2]у-ю'!C173+'[2]синг'!C173+'[2]сент'!C173+'[2]чеу'!C173+'[2]шк-с'!C173+'[2]лем'!C173+'[2]к-ях'!C173+'[2]с1'!C173+'[2]с2'!C173</f>
        <v>#REF!</v>
      </c>
      <c r="D179" s="149" t="e">
        <f>'[2]кар'!D173+'[2]о-ю'!D173+'[2]у-ю'!D173+'[2]синг'!D173+'[2]сент'!D173+'[2]чеу'!D173+'[2]шк-с'!D173+'[2]лем'!D173+'[2]к-ях'!D173+'[2]с1'!D173+'[2]с2'!D173</f>
        <v>#REF!</v>
      </c>
      <c r="E179" s="253"/>
      <c r="F179" s="253"/>
      <c r="G179" s="253"/>
      <c r="H179" s="253" t="e">
        <f>'[2]кар'!H173+'[2]о-ю'!H173+'[2]у-ю'!H173+'[2]синг'!H173+'[2]сент'!H173+'[2]чеу'!H173+'[2]шк-с'!H173+'[2]лем'!H173+'[2]к-ях'!H173+'[2]с1'!H173+'[2]с2'!H173</f>
        <v>#REF!</v>
      </c>
      <c r="I179" s="253" t="e">
        <f>'[2]кар'!I173+'[2]о-ю'!I173+'[2]у-ю'!I173+'[2]синг'!I173+'[2]сент'!I173+'[2]чеу'!I173+'[2]шк-с'!I173+'[2]лем'!I173+'[2]к-ях'!I173+'[2]с1'!I173+'[2]с2'!I173</f>
        <v>#REF!</v>
      </c>
      <c r="J179" s="263">
        <f t="shared" si="13"/>
        <v>0</v>
      </c>
      <c r="K179" s="253" t="e">
        <f>'[2]кар'!K173+'[2]о-ю'!K173+'[2]у-ю'!K173+'[2]синг'!K173+'[2]сент'!K173+'[2]чеу'!K173+'[2]шк-с'!K173+'[2]лем'!K173+'[2]к-ях'!K173+'[2]с1'!K173+'[2]с2'!K173</f>
        <v>#REF!</v>
      </c>
      <c r="L179" s="253" t="e">
        <f>'[2]кар'!L173+'[2]о-ю'!L173+'[2]у-ю'!L173+'[2]синг'!L173+'[2]сент'!L173+'[2]чеу'!L173+'[2]шк-с'!L173+'[2]лем'!L173+'[2]к-ях'!L173+'[2]с1'!L173+'[2]с2'!L173</f>
        <v>#REF!</v>
      </c>
      <c r="M179" s="253" t="e">
        <f>'[2]кар'!M173+'[2]о-ю'!M173+'[2]у-ю'!M173+'[2]синг'!M173+'[2]сент'!M173+'[2]чеу'!M173+'[2]шк-с'!M173+'[2]лем'!M173+'[2]к-ях'!M173+'[2]с1'!M173+'[2]с2'!M173</f>
        <v>#REF!</v>
      </c>
      <c r="N179" s="253" t="e">
        <f>'[2]кар'!N173+'[2]о-ю'!N173+'[2]у-ю'!N173+'[2]синг'!N173+'[2]сент'!N173+'[2]чеу'!N173+'[2]шк-с'!N173+'[2]лем'!N173+'[2]к-ях'!N173+'[2]с1'!N173+'[2]с2'!N173</f>
        <v>#REF!</v>
      </c>
      <c r="O179" s="253" t="e">
        <f>'[2]кар'!O173+'[2]о-ю'!O173+'[2]у-ю'!O173+'[2]синг'!O173+'[2]сент'!O173+'[2]чеу'!O173+'[2]шк-с'!O173+'[2]лем'!O173+'[2]к-ях'!O173+'[2]с1'!O173+'[2]с2'!O173</f>
        <v>#REF!</v>
      </c>
      <c r="P179" s="253" t="e">
        <f>'[2]кар'!P173+'[2]о-ю'!P173+'[2]у-ю'!P173+'[2]синг'!P173+'[2]сент'!P173+'[2]чеу'!P173+'[2]шк-с'!P173+'[2]лем'!P173+'[2]к-ях'!P173+'[2]с1'!P173+'[2]с2'!P173</f>
        <v>#REF!</v>
      </c>
      <c r="Q179" s="253" t="e">
        <f>'[2]кар'!Q173+'[2]о-ю'!Q173+'[2]у-ю'!Q173+'[2]синг'!Q173+'[2]сент'!Q173+'[2]чеу'!Q173+'[2]шк-с'!Q173+'[2]лем'!Q173+'[2]к-ях'!Q173+'[2]с1'!Q173+'[2]с2'!Q173</f>
        <v>#REF!</v>
      </c>
      <c r="R179" s="149" t="e">
        <f t="shared" si="14"/>
        <v>#REF!</v>
      </c>
      <c r="S179" s="274"/>
      <c r="T179" s="274"/>
      <c r="U179" s="274"/>
      <c r="V179" s="274"/>
      <c r="W179" s="274"/>
      <c r="X179" s="274"/>
    </row>
    <row r="180" spans="1:24" s="265" customFormat="1" ht="28.5" customHeight="1" hidden="1">
      <c r="A180" s="276">
        <v>7</v>
      </c>
      <c r="B180" s="277" t="s">
        <v>305</v>
      </c>
      <c r="C180" s="149"/>
      <c r="D180" s="149"/>
      <c r="E180" s="253"/>
      <c r="F180" s="253"/>
      <c r="G180" s="253"/>
      <c r="H180" s="253"/>
      <c r="I180" s="253"/>
      <c r="J180" s="263">
        <f t="shared" si="13"/>
        <v>0</v>
      </c>
      <c r="K180" s="253"/>
      <c r="L180" s="253"/>
      <c r="M180" s="253"/>
      <c r="N180" s="253"/>
      <c r="O180" s="253"/>
      <c r="P180" s="253"/>
      <c r="Q180" s="253"/>
      <c r="R180" s="149">
        <f t="shared" si="14"/>
        <v>0</v>
      </c>
      <c r="S180" s="264"/>
      <c r="T180" s="264"/>
      <c r="U180" s="264"/>
      <c r="V180" s="264"/>
      <c r="W180" s="264"/>
      <c r="X180" s="264"/>
    </row>
    <row r="181" spans="1:24" s="265" customFormat="1" ht="22.5" customHeight="1" hidden="1">
      <c r="A181" s="276">
        <v>8</v>
      </c>
      <c r="B181" s="277" t="s">
        <v>306</v>
      </c>
      <c r="C181" s="149"/>
      <c r="D181" s="149"/>
      <c r="E181" s="253"/>
      <c r="F181" s="253"/>
      <c r="G181" s="253"/>
      <c r="H181" s="253"/>
      <c r="I181" s="253"/>
      <c r="J181" s="263">
        <f t="shared" si="13"/>
        <v>0</v>
      </c>
      <c r="K181" s="253"/>
      <c r="L181" s="253"/>
      <c r="M181" s="253"/>
      <c r="N181" s="253"/>
      <c r="O181" s="253"/>
      <c r="P181" s="253"/>
      <c r="Q181" s="253"/>
      <c r="R181" s="149">
        <f t="shared" si="14"/>
        <v>0</v>
      </c>
      <c r="S181" s="264"/>
      <c r="T181" s="264"/>
      <c r="U181" s="264"/>
      <c r="V181" s="264"/>
      <c r="W181" s="264"/>
      <c r="X181" s="264"/>
    </row>
    <row r="182" spans="1:24" s="265" customFormat="1" ht="22.5" customHeight="1" hidden="1">
      <c r="A182" s="276">
        <v>9</v>
      </c>
      <c r="B182" s="277" t="s">
        <v>307</v>
      </c>
      <c r="C182" s="149"/>
      <c r="D182" s="149"/>
      <c r="E182" s="253"/>
      <c r="F182" s="253"/>
      <c r="G182" s="253"/>
      <c r="H182" s="253"/>
      <c r="I182" s="253"/>
      <c r="J182" s="263">
        <f>(F182*2+G182)/3</f>
        <v>0</v>
      </c>
      <c r="K182" s="253"/>
      <c r="L182" s="253"/>
      <c r="M182" s="253"/>
      <c r="N182" s="253"/>
      <c r="O182" s="253"/>
      <c r="P182" s="253"/>
      <c r="Q182" s="253"/>
      <c r="R182" s="149">
        <f t="shared" si="14"/>
        <v>0</v>
      </c>
      <c r="S182" s="264"/>
      <c r="T182" s="264"/>
      <c r="U182" s="264"/>
      <c r="V182" s="264"/>
      <c r="W182" s="264"/>
      <c r="X182" s="264"/>
    </row>
    <row r="185" ht="12.75">
      <c r="B185" s="282" t="s">
        <v>374</v>
      </c>
    </row>
    <row r="186" ht="12.75">
      <c r="B186" s="282" t="s">
        <v>375</v>
      </c>
    </row>
  </sheetData>
  <sheetProtection/>
  <mergeCells count="17">
    <mergeCell ref="B8:J8"/>
    <mergeCell ref="I1:J1"/>
    <mergeCell ref="A3:J3"/>
    <mergeCell ref="A4:J4"/>
    <mergeCell ref="A5:A6"/>
    <mergeCell ref="B5:B6"/>
    <mergeCell ref="C5:C6"/>
    <mergeCell ref="D5:D6"/>
    <mergeCell ref="E5:G5"/>
    <mergeCell ref="J5:J6"/>
    <mergeCell ref="A149:A173"/>
    <mergeCell ref="A12:A34"/>
    <mergeCell ref="A36:A59"/>
    <mergeCell ref="A61:A84"/>
    <mergeCell ref="B94:J94"/>
    <mergeCell ref="A98:A121"/>
    <mergeCell ref="A123:A147"/>
  </mergeCells>
  <printOptions/>
  <pageMargins left="0.7" right="0.7" top="0.75" bottom="0.75" header="0.3" footer="0.3"/>
  <pageSetup horizontalDpi="600" verticalDpi="600" orientation="portrait" paperSize="9" scale="37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H37"/>
  <sheetViews>
    <sheetView view="pageBreakPreview" zoomScale="98" zoomScaleSheetLayoutView="98" zoomScalePageLayoutView="0" workbookViewId="0" topLeftCell="A27">
      <selection activeCell="F15" sqref="F15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11.875" style="0" customWidth="1"/>
    <col min="4" max="4" width="13.125" style="0" customWidth="1"/>
    <col min="5" max="5" width="12.875" style="0" customWidth="1"/>
    <col min="6" max="6" width="7.25390625" style="0" customWidth="1"/>
    <col min="7" max="7" width="6.00390625" style="0" customWidth="1"/>
    <col min="8" max="8" width="5.625" style="0" customWidth="1"/>
    <col min="9" max="10" width="10.75390625" style="0" customWidth="1"/>
    <col min="11" max="11" width="10.00390625" style="0" customWidth="1"/>
    <col min="12" max="12" width="9.375" style="0" customWidth="1"/>
    <col min="13" max="13" width="9.625" style="0" customWidth="1"/>
    <col min="15" max="15" width="12.375" style="0" hidden="1" customWidth="1"/>
    <col min="16" max="16" width="12.125" style="0" hidden="1" customWidth="1"/>
    <col min="17" max="17" width="13.25390625" style="0" hidden="1" customWidth="1"/>
    <col min="18" max="18" width="10.125" style="0" hidden="1" customWidth="1"/>
    <col min="19" max="19" width="5.75390625" style="0" hidden="1" customWidth="1"/>
    <col min="20" max="21" width="10.00390625" style="0" hidden="1" customWidth="1"/>
    <col min="22" max="22" width="9.125" style="0" hidden="1" customWidth="1"/>
    <col min="23" max="23" width="8.00390625" style="0" hidden="1" customWidth="1"/>
    <col min="24" max="24" width="8.75390625" style="0" hidden="1" customWidth="1"/>
    <col min="25" max="25" width="9.25390625" style="0" hidden="1" customWidth="1"/>
    <col min="26" max="26" width="0" style="0" hidden="1" customWidth="1"/>
  </cols>
  <sheetData>
    <row r="1" spans="1:21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96" t="s">
        <v>170</v>
      </c>
      <c r="P1" s="497"/>
      <c r="Q1" s="498"/>
      <c r="R1" s="496" t="s">
        <v>173</v>
      </c>
      <c r="S1" s="497"/>
      <c r="T1" s="498"/>
      <c r="U1" s="115"/>
    </row>
    <row r="2" spans="1:28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108" t="e">
        <f>I8+#REF!+#REF!+#REF!+#REF!+'555о'!I8</f>
        <v>#REF!</v>
      </c>
      <c r="P2" s="108" t="e">
        <f>J8+#REF!+#REF!+#REF!+#REF!+'555о'!J8</f>
        <v>#REF!</v>
      </c>
      <c r="Q2" s="108" t="e">
        <f>K8+#REF!+#REF!+#REF!+#REF!+'555о'!K8</f>
        <v>#REF!</v>
      </c>
      <c r="R2" s="62" t="e">
        <f>I10+I12+#REF!+#REF!+#REF!+#REF!+'555о'!I10</f>
        <v>#REF!</v>
      </c>
      <c r="S2" s="62" t="e">
        <f>J10+J12+#REF!+#REF!+#REF!+#REF!+'555о'!J10</f>
        <v>#REF!</v>
      </c>
      <c r="T2" s="62" t="e">
        <f>K10+K12+#REF!+#REF!+#REF!+#REF!+'555о'!K10</f>
        <v>#REF!</v>
      </c>
      <c r="U2" s="115"/>
      <c r="Z2" s="114"/>
      <c r="AA2" s="62"/>
      <c r="AB2" s="62"/>
    </row>
    <row r="3" spans="1:14" ht="39.75" customHeight="1">
      <c r="A3" s="459" t="s">
        <v>2</v>
      </c>
      <c r="B3" s="471" t="s">
        <v>21</v>
      </c>
      <c r="C3" s="472"/>
      <c r="D3" s="473"/>
      <c r="E3" s="480" t="s">
        <v>22</v>
      </c>
      <c r="F3" s="488" t="s">
        <v>20</v>
      </c>
      <c r="G3" s="488"/>
      <c r="H3" s="488"/>
      <c r="I3" s="483" t="s">
        <v>92</v>
      </c>
      <c r="J3" s="484"/>
      <c r="K3" s="485"/>
      <c r="L3" s="486" t="s">
        <v>47</v>
      </c>
      <c r="M3" s="490"/>
      <c r="N3" s="487"/>
    </row>
    <row r="4" spans="1:25" ht="16.5" customHeight="1">
      <c r="A4" s="470"/>
      <c r="B4" s="474"/>
      <c r="C4" s="475"/>
      <c r="D4" s="476"/>
      <c r="E4" s="481"/>
      <c r="F4" s="493" t="s">
        <v>3</v>
      </c>
      <c r="G4" s="493" t="s">
        <v>44</v>
      </c>
      <c r="H4" s="493"/>
      <c r="I4" s="8" t="s">
        <v>40</v>
      </c>
      <c r="J4" s="8" t="s">
        <v>41</v>
      </c>
      <c r="K4" s="8" t="s">
        <v>42</v>
      </c>
      <c r="L4" s="8" t="s">
        <v>40</v>
      </c>
      <c r="M4" s="8" t="s">
        <v>41</v>
      </c>
      <c r="N4" s="8" t="s">
        <v>42</v>
      </c>
      <c r="O4" s="500" t="s">
        <v>176</v>
      </c>
      <c r="P4" s="501"/>
      <c r="Q4" s="502"/>
      <c r="R4" s="65"/>
      <c r="T4" s="505" t="s">
        <v>172</v>
      </c>
      <c r="U4" s="505"/>
      <c r="V4" s="505"/>
      <c r="W4" s="506" t="s">
        <v>177</v>
      </c>
      <c r="X4" s="506"/>
      <c r="Y4" s="506"/>
    </row>
    <row r="5" spans="1:25" ht="39.75" customHeight="1">
      <c r="A5" s="470"/>
      <c r="B5" s="477"/>
      <c r="C5" s="478"/>
      <c r="D5" s="479"/>
      <c r="E5" s="482"/>
      <c r="F5" s="493"/>
      <c r="G5" s="493"/>
      <c r="H5" s="493"/>
      <c r="I5" s="459" t="s">
        <v>17</v>
      </c>
      <c r="J5" s="459" t="s">
        <v>6</v>
      </c>
      <c r="K5" s="459" t="s">
        <v>7</v>
      </c>
      <c r="L5" s="459" t="s">
        <v>17</v>
      </c>
      <c r="M5" s="459" t="s">
        <v>6</v>
      </c>
      <c r="N5" s="459" t="s">
        <v>7</v>
      </c>
      <c r="O5" s="66">
        <v>2017</v>
      </c>
      <c r="P5" s="66">
        <v>2018</v>
      </c>
      <c r="Q5" s="66">
        <v>2019</v>
      </c>
      <c r="R5" s="65"/>
      <c r="T5" s="66">
        <v>2017</v>
      </c>
      <c r="U5" s="66">
        <v>2018</v>
      </c>
      <c r="V5" s="66">
        <v>2019</v>
      </c>
      <c r="W5" s="506"/>
      <c r="X5" s="506"/>
      <c r="Y5" s="506"/>
    </row>
    <row r="6" spans="1:25" ht="38.25">
      <c r="A6" s="460"/>
      <c r="B6" s="59" t="s">
        <v>4</v>
      </c>
      <c r="C6" s="59" t="s">
        <v>4</v>
      </c>
      <c r="D6" s="59" t="s">
        <v>4</v>
      </c>
      <c r="E6" s="59" t="s">
        <v>4</v>
      </c>
      <c r="F6" s="493"/>
      <c r="G6" s="59" t="s">
        <v>13</v>
      </c>
      <c r="H6" s="8" t="s">
        <v>5</v>
      </c>
      <c r="I6" s="460"/>
      <c r="J6" s="460"/>
      <c r="K6" s="460"/>
      <c r="L6" s="460"/>
      <c r="M6" s="460"/>
      <c r="N6" s="460"/>
      <c r="O6" s="67">
        <f>График!D11</f>
        <v>118500</v>
      </c>
      <c r="P6" s="87">
        <v>58809603</v>
      </c>
      <c r="Q6" s="87">
        <v>58940603</v>
      </c>
      <c r="R6" s="65"/>
      <c r="T6" s="93">
        <v>0</v>
      </c>
      <c r="U6" s="93">
        <v>0</v>
      </c>
      <c r="V6" s="93">
        <v>0</v>
      </c>
      <c r="W6" s="506"/>
      <c r="X6" s="506"/>
      <c r="Y6" s="506"/>
    </row>
    <row r="7" spans="1:26" ht="12.7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503" t="s">
        <v>129</v>
      </c>
      <c r="P7" s="496"/>
      <c r="Q7" s="498"/>
      <c r="R7" s="68"/>
      <c r="T7" s="94"/>
      <c r="U7" s="94"/>
      <c r="V7" s="94"/>
      <c r="W7" s="97"/>
      <c r="X7" s="97"/>
      <c r="Y7" s="97"/>
      <c r="Z7" s="101" t="s">
        <v>131</v>
      </c>
    </row>
    <row r="8" spans="1:26" s="31" customFormat="1" ht="12.75" customHeight="1">
      <c r="A8" s="10"/>
      <c r="B8" s="37"/>
      <c r="C8" s="37"/>
      <c r="D8" s="33" t="s">
        <v>66</v>
      </c>
      <c r="E8" s="32"/>
      <c r="F8" s="69"/>
      <c r="G8" s="37"/>
      <c r="H8" s="37"/>
      <c r="I8" s="32">
        <f>I9+I10</f>
        <v>0</v>
      </c>
      <c r="J8" s="32">
        <f>J9+J10</f>
        <v>0</v>
      </c>
      <c r="K8" s="32">
        <f>K9+K10</f>
        <v>0</v>
      </c>
      <c r="L8" s="110" t="e">
        <f>L9</f>
        <v>#REF!</v>
      </c>
      <c r="M8" s="110" t="e">
        <f>M9</f>
        <v>#REF!</v>
      </c>
      <c r="N8" s="110" t="e">
        <f>N9</f>
        <v>#REF!</v>
      </c>
      <c r="O8" s="504"/>
      <c r="P8" s="81" t="s">
        <v>130</v>
      </c>
      <c r="Q8" s="81" t="s">
        <v>175</v>
      </c>
      <c r="R8" s="68" t="s">
        <v>131</v>
      </c>
      <c r="T8" s="95"/>
      <c r="U8" s="95"/>
      <c r="V8" s="95"/>
      <c r="W8" s="98">
        <v>2017</v>
      </c>
      <c r="X8" s="98">
        <v>2018</v>
      </c>
      <c r="Y8" s="98">
        <v>2019</v>
      </c>
      <c r="Z8" s="102"/>
    </row>
    <row r="9" spans="1:26" ht="53.25" customHeight="1">
      <c r="A9" s="35" t="s">
        <v>182</v>
      </c>
      <c r="B9" s="8" t="s">
        <v>183</v>
      </c>
      <c r="C9" s="8" t="s">
        <v>184</v>
      </c>
      <c r="D9" s="8" t="s">
        <v>32</v>
      </c>
      <c r="E9" s="105" t="s">
        <v>19</v>
      </c>
      <c r="F9" s="70" t="s">
        <v>132</v>
      </c>
      <c r="G9" s="8" t="s">
        <v>133</v>
      </c>
      <c r="H9" s="8">
        <v>792</v>
      </c>
      <c r="I9" s="8"/>
      <c r="J9" s="8"/>
      <c r="K9" s="8"/>
      <c r="L9" s="109" t="e">
        <f>W9</f>
        <v>#REF!</v>
      </c>
      <c r="M9" s="109" t="e">
        <f>X9</f>
        <v>#REF!</v>
      </c>
      <c r="N9" s="109" t="e">
        <f>Y9</f>
        <v>#REF!</v>
      </c>
      <c r="O9" s="71">
        <v>142935</v>
      </c>
      <c r="P9" s="90">
        <f>O9*I9</f>
        <v>0</v>
      </c>
      <c r="Q9" s="90" t="e">
        <f>Q11/P11*O9+O9</f>
        <v>#REF!</v>
      </c>
      <c r="R9" s="91" t="e">
        <f>Q9*I9</f>
        <v>#REF!</v>
      </c>
      <c r="T9" s="96" t="e">
        <f>T6/(O2-R2)</f>
        <v>#REF!</v>
      </c>
      <c r="U9" s="96" t="e">
        <f>U6/(P2-S2)</f>
        <v>#REF!</v>
      </c>
      <c r="V9" s="96" t="e">
        <f>V6/(Q2-T2)</f>
        <v>#REF!</v>
      </c>
      <c r="W9" s="99" t="e">
        <f>Q9+T9</f>
        <v>#REF!</v>
      </c>
      <c r="X9" s="99" t="e">
        <f>U9+Q9*P6/O6</f>
        <v>#REF!</v>
      </c>
      <c r="Y9" s="99" t="e">
        <f>V9+Q9*Q6/O6</f>
        <v>#REF!</v>
      </c>
      <c r="Z9" s="102" t="e">
        <f>W9*J9</f>
        <v>#REF!</v>
      </c>
    </row>
    <row r="10" spans="1:26" ht="21.75" customHeight="1" hidden="1">
      <c r="A10" s="111" t="s">
        <v>124</v>
      </c>
      <c r="B10" s="112" t="s">
        <v>32</v>
      </c>
      <c r="C10" s="112" t="s">
        <v>32</v>
      </c>
      <c r="D10" s="112" t="s">
        <v>125</v>
      </c>
      <c r="E10" s="113" t="s">
        <v>122</v>
      </c>
      <c r="F10" s="113" t="s">
        <v>132</v>
      </c>
      <c r="G10" s="112" t="s">
        <v>133</v>
      </c>
      <c r="H10" s="112">
        <v>792</v>
      </c>
      <c r="I10" s="112">
        <v>0</v>
      </c>
      <c r="J10" s="112">
        <v>0</v>
      </c>
      <c r="K10" s="112">
        <v>0</v>
      </c>
      <c r="L10" s="109">
        <f>Q10</f>
        <v>0</v>
      </c>
      <c r="M10" s="109">
        <f>P6/O6*L10</f>
        <v>0</v>
      </c>
      <c r="N10" s="109">
        <f>Q6/O6*L10</f>
        <v>0</v>
      </c>
      <c r="O10" s="61"/>
      <c r="P10" s="89">
        <f>SUM(P9)</f>
        <v>0</v>
      </c>
      <c r="Q10" s="61"/>
      <c r="R10" s="92" t="e">
        <f>SUM(R9)</f>
        <v>#REF!</v>
      </c>
      <c r="T10" s="96"/>
      <c r="U10" s="96"/>
      <c r="V10" s="96"/>
      <c r="W10" s="99">
        <f>Q10+T10</f>
        <v>0</v>
      </c>
      <c r="X10" s="99">
        <f>U10+Q10*P6/O6</f>
        <v>0</v>
      </c>
      <c r="Y10" s="99">
        <f>V10+Q10*Q6/O6</f>
        <v>0</v>
      </c>
      <c r="Z10" s="102">
        <f>W10*J10</f>
        <v>0</v>
      </c>
    </row>
    <row r="11" spans="15:26" ht="12.75">
      <c r="O11" s="81" t="s">
        <v>174</v>
      </c>
      <c r="P11" s="89" t="e">
        <f>'555о'!P12</f>
        <v>#REF!</v>
      </c>
      <c r="Q11" s="61" t="e">
        <f>O6-P11</f>
        <v>#REF!</v>
      </c>
      <c r="T11" s="94"/>
      <c r="U11" s="94"/>
      <c r="V11" s="94"/>
      <c r="W11" s="94"/>
      <c r="X11" s="94"/>
      <c r="Z11" s="103" t="e">
        <f>SUM(Z9:Z10)</f>
        <v>#REF!</v>
      </c>
    </row>
    <row r="12" spans="1:13" ht="35.25" customHeight="1">
      <c r="A12" s="469" t="s">
        <v>50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</row>
    <row r="14" spans="1:14" ht="26.25" customHeight="1">
      <c r="A14" s="489" t="s">
        <v>134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</row>
    <row r="15" spans="23:26" ht="12.75">
      <c r="W15" s="72"/>
      <c r="X15" s="72"/>
      <c r="Y15" s="72"/>
      <c r="Z15" s="72"/>
    </row>
    <row r="16" spans="1:14" ht="12.75" customHeight="1">
      <c r="A16" s="477" t="s">
        <v>14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</row>
    <row r="17" spans="1:34" ht="25.5" customHeight="1">
      <c r="A17" s="59" t="s">
        <v>9</v>
      </c>
      <c r="B17" s="59" t="s">
        <v>10</v>
      </c>
      <c r="C17" s="59" t="s">
        <v>11</v>
      </c>
      <c r="D17" s="59" t="s">
        <v>12</v>
      </c>
      <c r="E17" s="493" t="s">
        <v>13</v>
      </c>
      <c r="F17" s="493"/>
      <c r="G17" s="493"/>
      <c r="H17" s="493"/>
      <c r="I17" s="493"/>
      <c r="J17" s="493"/>
      <c r="K17" s="493"/>
      <c r="L17" s="493"/>
      <c r="M17" s="493"/>
      <c r="N17" s="493"/>
      <c r="AB17" s="72"/>
      <c r="AC17" s="72"/>
      <c r="AD17" s="72"/>
      <c r="AE17" s="72"/>
      <c r="AF17" s="72"/>
      <c r="AG17" s="72"/>
      <c r="AH17" s="72"/>
    </row>
    <row r="18" spans="1:22" ht="12.75">
      <c r="A18" s="59">
        <v>1</v>
      </c>
      <c r="B18" s="59">
        <v>2</v>
      </c>
      <c r="C18" s="59">
        <v>3</v>
      </c>
      <c r="D18" s="59">
        <v>4</v>
      </c>
      <c r="E18" s="493">
        <v>5</v>
      </c>
      <c r="F18" s="493"/>
      <c r="G18" s="493"/>
      <c r="H18" s="493"/>
      <c r="I18" s="493"/>
      <c r="J18" s="493"/>
      <c r="K18" s="493"/>
      <c r="L18" s="493"/>
      <c r="M18" s="493"/>
      <c r="N18" s="493"/>
      <c r="T18" s="72"/>
      <c r="U18" s="72"/>
      <c r="V18" s="72"/>
    </row>
    <row r="19" spans="1:34" s="72" customFormat="1" ht="56.25" customHeight="1">
      <c r="A19" s="63" t="s">
        <v>24</v>
      </c>
      <c r="B19" s="63" t="s">
        <v>25</v>
      </c>
      <c r="C19" s="63" t="s">
        <v>135</v>
      </c>
      <c r="D19" s="63" t="s">
        <v>136</v>
      </c>
      <c r="E19" s="499" t="s">
        <v>137</v>
      </c>
      <c r="F19" s="499"/>
      <c r="G19" s="499"/>
      <c r="H19" s="499"/>
      <c r="I19" s="499"/>
      <c r="J19" s="499"/>
      <c r="K19" s="499"/>
      <c r="L19" s="499"/>
      <c r="M19" s="499"/>
      <c r="N19" s="499"/>
      <c r="S19"/>
      <c r="T19"/>
      <c r="U19"/>
      <c r="V19"/>
      <c r="W19"/>
      <c r="X19"/>
      <c r="Y19"/>
      <c r="Z19"/>
      <c r="AB19"/>
      <c r="AC19"/>
      <c r="AD19"/>
      <c r="AE19"/>
      <c r="AF19"/>
      <c r="AG19"/>
      <c r="AH19"/>
    </row>
    <row r="20" spans="1:19" ht="12.75" hidden="1">
      <c r="A20" s="59"/>
      <c r="B20" s="59"/>
      <c r="C20" s="26"/>
      <c r="D20" s="26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S20" s="72"/>
    </row>
    <row r="21" spans="1:5" ht="12.75">
      <c r="A21" s="60"/>
      <c r="B21" s="60"/>
      <c r="C21" s="30"/>
      <c r="D21" s="30"/>
      <c r="E21" s="30"/>
    </row>
    <row r="22" ht="16.5">
      <c r="A22" s="2" t="s">
        <v>52</v>
      </c>
    </row>
    <row r="23" ht="24" customHeight="1">
      <c r="A23" s="2" t="s">
        <v>53</v>
      </c>
    </row>
    <row r="24" spans="1:14" ht="12.75" customHeight="1">
      <c r="A24" s="495" t="s">
        <v>178</v>
      </c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</row>
    <row r="25" spans="1:14" ht="12.75" customHeight="1">
      <c r="A25" s="491" t="s">
        <v>138</v>
      </c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</row>
    <row r="26" spans="1:14" ht="14.25" customHeight="1">
      <c r="A26" s="491" t="s">
        <v>54</v>
      </c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</row>
    <row r="27" spans="1:14" ht="28.5" customHeight="1">
      <c r="A27" s="491" t="s">
        <v>139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</row>
    <row r="28" spans="1:14" ht="79.5" customHeight="1">
      <c r="A28" s="492" t="s">
        <v>140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</row>
    <row r="29" spans="1:14" ht="27" customHeight="1">
      <c r="A29" s="492" t="s">
        <v>69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</row>
    <row r="30" spans="1:14" ht="26.25" customHeight="1">
      <c r="A30" s="492" t="s">
        <v>179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</row>
    <row r="31" spans="1:14" ht="15.75" customHeight="1">
      <c r="A31" s="492" t="s">
        <v>55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</row>
    <row r="32" spans="1:26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W32" s="14"/>
      <c r="X32" s="14"/>
      <c r="Y32" s="14"/>
      <c r="Z32" s="14"/>
    </row>
    <row r="33" ht="18.75">
      <c r="A33" s="5" t="s">
        <v>56</v>
      </c>
    </row>
    <row r="34" spans="1:34" ht="15.75">
      <c r="A34" s="29"/>
      <c r="AB34" s="14"/>
      <c r="AC34" s="14"/>
      <c r="AD34" s="14"/>
      <c r="AE34" s="14"/>
      <c r="AF34" s="14"/>
      <c r="AG34" s="14"/>
      <c r="AH34" s="14"/>
    </row>
    <row r="35" spans="1:22" ht="27" customHeight="1">
      <c r="A35" s="488" t="s">
        <v>15</v>
      </c>
      <c r="B35" s="488"/>
      <c r="C35" s="488"/>
      <c r="D35" s="488" t="s">
        <v>57</v>
      </c>
      <c r="E35" s="488"/>
      <c r="F35" s="488"/>
      <c r="G35" s="488"/>
      <c r="H35" s="488"/>
      <c r="I35" s="488"/>
      <c r="J35" s="488"/>
      <c r="K35" s="488"/>
      <c r="L35" s="488"/>
      <c r="M35" s="488" t="s">
        <v>16</v>
      </c>
      <c r="N35" s="488"/>
      <c r="T35" s="14"/>
      <c r="U35" s="14"/>
      <c r="V35" s="14"/>
    </row>
    <row r="36" spans="1:34" s="14" customFormat="1" ht="12.75">
      <c r="A36" s="494">
        <v>1</v>
      </c>
      <c r="B36" s="494"/>
      <c r="C36" s="494"/>
      <c r="D36" s="494">
        <v>2</v>
      </c>
      <c r="E36" s="494"/>
      <c r="F36" s="494"/>
      <c r="G36" s="494"/>
      <c r="H36" s="494"/>
      <c r="I36" s="494"/>
      <c r="J36" s="494"/>
      <c r="K36" s="494"/>
      <c r="L36" s="494"/>
      <c r="M36" s="494">
        <v>3</v>
      </c>
      <c r="N36" s="494"/>
      <c r="S36"/>
      <c r="T36"/>
      <c r="U36"/>
      <c r="V36"/>
      <c r="W36"/>
      <c r="X36"/>
      <c r="Y36"/>
      <c r="Z36"/>
      <c r="AB36"/>
      <c r="AC36"/>
      <c r="AD36"/>
      <c r="AE36"/>
      <c r="AF36"/>
      <c r="AG36"/>
      <c r="AH36"/>
    </row>
    <row r="37" spans="1:19" ht="70.5" customHeight="1">
      <c r="A37" s="488" t="s">
        <v>26</v>
      </c>
      <c r="B37" s="488"/>
      <c r="C37" s="488"/>
      <c r="D37" s="488" t="s">
        <v>27</v>
      </c>
      <c r="E37" s="488"/>
      <c r="F37" s="488"/>
      <c r="G37" s="488"/>
      <c r="H37" s="488"/>
      <c r="I37" s="488"/>
      <c r="J37" s="488"/>
      <c r="K37" s="488"/>
      <c r="L37" s="488"/>
      <c r="M37" s="488" t="s">
        <v>28</v>
      </c>
      <c r="N37" s="488"/>
      <c r="S37" s="14"/>
    </row>
  </sheetData>
  <sheetProtection/>
  <mergeCells count="45">
    <mergeCell ref="R1:T1"/>
    <mergeCell ref="T4:V4"/>
    <mergeCell ref="W4:Y6"/>
    <mergeCell ref="A37:C37"/>
    <mergeCell ref="A35:C35"/>
    <mergeCell ref="A27:N27"/>
    <mergeCell ref="A31:N31"/>
    <mergeCell ref="D35:L35"/>
    <mergeCell ref="E18:N18"/>
    <mergeCell ref="E17:N17"/>
    <mergeCell ref="L5:L6"/>
    <mergeCell ref="I5:I6"/>
    <mergeCell ref="O1:Q1"/>
    <mergeCell ref="E19:N19"/>
    <mergeCell ref="O4:Q4"/>
    <mergeCell ref="N5:N6"/>
    <mergeCell ref="O7:O8"/>
    <mergeCell ref="P7:Q7"/>
    <mergeCell ref="A3:A6"/>
    <mergeCell ref="F4:F6"/>
    <mergeCell ref="G4:H5"/>
    <mergeCell ref="D36:L36"/>
    <mergeCell ref="M36:N36"/>
    <mergeCell ref="A36:C36"/>
    <mergeCell ref="A24:N24"/>
    <mergeCell ref="A25:N25"/>
    <mergeCell ref="E20:N20"/>
    <mergeCell ref="A16:N16"/>
    <mergeCell ref="A26:N26"/>
    <mergeCell ref="A30:N30"/>
    <mergeCell ref="M35:N35"/>
    <mergeCell ref="A28:N28"/>
    <mergeCell ref="A29:N29"/>
    <mergeCell ref="D37:L37"/>
    <mergeCell ref="M37:N37"/>
    <mergeCell ref="B3:D5"/>
    <mergeCell ref="E3:E5"/>
    <mergeCell ref="F3:H3"/>
    <mergeCell ref="I3:K3"/>
    <mergeCell ref="A14:N14"/>
    <mergeCell ref="L3:N3"/>
    <mergeCell ref="J5:J6"/>
    <mergeCell ref="K5:K6"/>
    <mergeCell ref="A12:M12"/>
    <mergeCell ref="M5:M6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7"/>
  <sheetViews>
    <sheetView view="pageBreakPreview" zoomScale="93" zoomScaleSheetLayoutView="93" zoomScalePageLayoutView="0" workbookViewId="0" topLeftCell="A1">
      <selection activeCell="F15" sqref="F15"/>
    </sheetView>
  </sheetViews>
  <sheetFormatPr defaultColWidth="9.00390625" defaultRowHeight="12.75"/>
  <cols>
    <col min="1" max="1" width="12.375" style="0" customWidth="1"/>
    <col min="2" max="2" width="15.625" style="0" customWidth="1"/>
    <col min="3" max="3" width="13.25390625" style="0" customWidth="1"/>
    <col min="4" max="4" width="15.625" style="0" customWidth="1"/>
    <col min="5" max="5" width="14.625" style="0" customWidth="1"/>
    <col min="6" max="6" width="28.875" style="0" customWidth="1"/>
    <col min="7" max="7" width="7.25390625" style="0" customWidth="1"/>
    <col min="8" max="8" width="6.00390625" style="0" customWidth="1"/>
    <col min="9" max="9" width="10.00390625" style="0" customWidth="1"/>
  </cols>
  <sheetData>
    <row r="1" spans="1:11" ht="18.75">
      <c r="A1" s="461" t="s">
        <v>67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ht="16.5" thickBot="1">
      <c r="A2" s="6"/>
    </row>
    <row r="3" spans="1:11" ht="47.25" customHeight="1" thickBot="1">
      <c r="A3" s="462" t="s">
        <v>142</v>
      </c>
      <c r="B3" s="462"/>
      <c r="C3" s="462"/>
      <c r="D3" s="462"/>
      <c r="E3" s="462"/>
      <c r="F3" s="462"/>
      <c r="G3" s="56"/>
      <c r="H3" s="463" t="s">
        <v>88</v>
      </c>
      <c r="I3" s="464"/>
      <c r="J3" s="509" t="s">
        <v>143</v>
      </c>
      <c r="K3" s="510"/>
    </row>
    <row r="4" spans="1:11" ht="25.5" customHeight="1">
      <c r="A4" s="462" t="s">
        <v>144</v>
      </c>
      <c r="B4" s="462"/>
      <c r="C4" s="462"/>
      <c r="D4" s="462"/>
      <c r="E4" s="462"/>
      <c r="F4" s="462"/>
      <c r="G4" s="462"/>
      <c r="H4" s="56"/>
      <c r="I4" s="56"/>
      <c r="J4" s="56"/>
      <c r="K4" s="56"/>
    </row>
    <row r="5" spans="1:11" ht="36.75" customHeight="1">
      <c r="A5" s="511" t="s">
        <v>185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</row>
    <row r="6" spans="1:11" s="73" customFormat="1" ht="46.5" customHeight="1">
      <c r="A6" s="507" t="s">
        <v>186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</row>
    <row r="7" spans="1:12" ht="25.5" customHeight="1">
      <c r="A7" s="459" t="s">
        <v>2</v>
      </c>
      <c r="B7" s="471" t="s">
        <v>21</v>
      </c>
      <c r="C7" s="472"/>
      <c r="D7" s="473"/>
      <c r="E7" s="480" t="s">
        <v>22</v>
      </c>
      <c r="F7" s="471" t="s">
        <v>23</v>
      </c>
      <c r="G7" s="472"/>
      <c r="H7" s="473"/>
      <c r="I7" s="483" t="s">
        <v>39</v>
      </c>
      <c r="J7" s="484"/>
      <c r="K7" s="485"/>
      <c r="L7" s="7"/>
    </row>
    <row r="8" spans="1:12" ht="23.25" customHeight="1">
      <c r="A8" s="470"/>
      <c r="B8" s="474"/>
      <c r="C8" s="475"/>
      <c r="D8" s="476"/>
      <c r="E8" s="481"/>
      <c r="F8" s="477"/>
      <c r="G8" s="478"/>
      <c r="H8" s="479"/>
      <c r="I8" s="8" t="s">
        <v>40</v>
      </c>
      <c r="J8" s="8" t="s">
        <v>41</v>
      </c>
      <c r="K8" s="8" t="s">
        <v>42</v>
      </c>
      <c r="L8" s="7"/>
    </row>
    <row r="9" spans="1:12" ht="42" customHeight="1">
      <c r="A9" s="470"/>
      <c r="B9" s="477"/>
      <c r="C9" s="478"/>
      <c r="D9" s="479"/>
      <c r="E9" s="482"/>
      <c r="F9" s="480" t="s">
        <v>3</v>
      </c>
      <c r="G9" s="486" t="s">
        <v>89</v>
      </c>
      <c r="H9" s="487"/>
      <c r="I9" s="459" t="s">
        <v>17</v>
      </c>
      <c r="J9" s="459" t="s">
        <v>6</v>
      </c>
      <c r="K9" s="459" t="s">
        <v>7</v>
      </c>
      <c r="L9" s="18"/>
    </row>
    <row r="10" spans="1:12" ht="41.25" customHeight="1">
      <c r="A10" s="460"/>
      <c r="B10" s="59" t="s">
        <v>4</v>
      </c>
      <c r="C10" s="59" t="s">
        <v>4</v>
      </c>
      <c r="D10" s="59" t="s">
        <v>4</v>
      </c>
      <c r="E10" s="59" t="s">
        <v>4</v>
      </c>
      <c r="F10" s="482"/>
      <c r="G10" s="59" t="s">
        <v>13</v>
      </c>
      <c r="H10" s="9" t="s">
        <v>90</v>
      </c>
      <c r="I10" s="460"/>
      <c r="J10" s="460"/>
      <c r="K10" s="460"/>
      <c r="L10" s="15"/>
    </row>
    <row r="11" spans="1:12" s="14" customFormat="1" ht="11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3"/>
    </row>
    <row r="12" spans="1:12" ht="72" customHeight="1">
      <c r="A12" s="35" t="s">
        <v>145</v>
      </c>
      <c r="B12" s="488" t="s">
        <v>146</v>
      </c>
      <c r="C12" s="8" t="s">
        <v>198</v>
      </c>
      <c r="D12" s="8" t="s">
        <v>18</v>
      </c>
      <c r="E12" s="63" t="s">
        <v>122</v>
      </c>
      <c r="F12" s="488" t="s">
        <v>147</v>
      </c>
      <c r="G12" s="488" t="s">
        <v>29</v>
      </c>
      <c r="H12" s="499">
        <v>744</v>
      </c>
      <c r="I12" s="488" t="s">
        <v>148</v>
      </c>
      <c r="J12" s="488" t="s">
        <v>149</v>
      </c>
      <c r="K12" s="488" t="s">
        <v>150</v>
      </c>
      <c r="L12" s="17"/>
    </row>
    <row r="13" spans="1:12" ht="68.25" customHeight="1">
      <c r="A13" s="35" t="s">
        <v>151</v>
      </c>
      <c r="B13" s="488"/>
      <c r="C13" s="8" t="s">
        <v>152</v>
      </c>
      <c r="D13" s="8" t="s">
        <v>18</v>
      </c>
      <c r="E13" s="63" t="s">
        <v>122</v>
      </c>
      <c r="F13" s="488"/>
      <c r="G13" s="488"/>
      <c r="H13" s="499"/>
      <c r="I13" s="488"/>
      <c r="J13" s="488"/>
      <c r="K13" s="488"/>
      <c r="L13" s="17"/>
    </row>
    <row r="14" spans="1:12" ht="32.25" customHeight="1">
      <c r="A14" s="16" t="s">
        <v>153</v>
      </c>
      <c r="B14" s="488"/>
      <c r="C14" s="8" t="s">
        <v>199</v>
      </c>
      <c r="D14" s="8" t="s">
        <v>18</v>
      </c>
      <c r="E14" s="63" t="s">
        <v>122</v>
      </c>
      <c r="F14" s="488" t="s">
        <v>126</v>
      </c>
      <c r="G14" s="488" t="s">
        <v>29</v>
      </c>
      <c r="H14" s="499">
        <v>744</v>
      </c>
      <c r="I14" s="488" t="s">
        <v>154</v>
      </c>
      <c r="J14" s="488" t="s">
        <v>155</v>
      </c>
      <c r="K14" s="488" t="s">
        <v>156</v>
      </c>
      <c r="L14" s="17"/>
    </row>
    <row r="15" spans="1:12" ht="71.25" customHeight="1">
      <c r="A15" s="16" t="s">
        <v>157</v>
      </c>
      <c r="B15" s="488"/>
      <c r="C15" s="8" t="s">
        <v>200</v>
      </c>
      <c r="D15" s="8" t="s">
        <v>18</v>
      </c>
      <c r="E15" s="63" t="s">
        <v>122</v>
      </c>
      <c r="F15" s="488"/>
      <c r="G15" s="488"/>
      <c r="H15" s="499"/>
      <c r="I15" s="488"/>
      <c r="J15" s="488"/>
      <c r="K15" s="488"/>
      <c r="L15" s="17"/>
    </row>
    <row r="16" spans="1:11" ht="43.5" customHeight="1">
      <c r="A16" s="508" t="s">
        <v>45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</row>
    <row r="17" spans="1:11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/>
  <mergeCells count="31">
    <mergeCell ref="A1:K1"/>
    <mergeCell ref="A3:F3"/>
    <mergeCell ref="H3:I3"/>
    <mergeCell ref="J3:K3"/>
    <mergeCell ref="A4:G4"/>
    <mergeCell ref="A5:K5"/>
    <mergeCell ref="A16:K16"/>
    <mergeCell ref="K12:K13"/>
    <mergeCell ref="F14:F15"/>
    <mergeCell ref="G14:G15"/>
    <mergeCell ref="H14:H15"/>
    <mergeCell ref="I9:I10"/>
    <mergeCell ref="J12:J13"/>
    <mergeCell ref="B12:B15"/>
    <mergeCell ref="A7:A10"/>
    <mergeCell ref="F12:F13"/>
    <mergeCell ref="A6:K6"/>
    <mergeCell ref="G9:H9"/>
    <mergeCell ref="I12:I13"/>
    <mergeCell ref="H12:H13"/>
    <mergeCell ref="I7:K7"/>
    <mergeCell ref="B7:D9"/>
    <mergeCell ref="J14:J15"/>
    <mergeCell ref="E7:E9"/>
    <mergeCell ref="J9:J10"/>
    <mergeCell ref="G12:G13"/>
    <mergeCell ref="K14:K15"/>
    <mergeCell ref="K9:K10"/>
    <mergeCell ref="I14:I15"/>
    <mergeCell ref="F9:F10"/>
    <mergeCell ref="F7:H8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W39"/>
  <sheetViews>
    <sheetView view="pageBreakPreview" zoomScale="98" zoomScaleSheetLayoutView="98" zoomScalePageLayoutView="0" workbookViewId="0" topLeftCell="A1">
      <selection activeCell="F15" sqref="F15"/>
    </sheetView>
  </sheetViews>
  <sheetFormatPr defaultColWidth="9.00390625" defaultRowHeight="12.75"/>
  <cols>
    <col min="1" max="1" width="13.125" style="0" customWidth="1"/>
    <col min="2" max="2" width="11.375" style="0" customWidth="1"/>
    <col min="3" max="3" width="13.75390625" style="0" customWidth="1"/>
    <col min="4" max="4" width="12.125" style="0" customWidth="1"/>
    <col min="5" max="5" width="14.25390625" style="0" customWidth="1"/>
    <col min="6" max="6" width="12.25390625" style="0" customWidth="1"/>
    <col min="7" max="7" width="7.375" style="0" customWidth="1"/>
    <col min="8" max="8" width="5.125" style="0" customWidth="1"/>
    <col min="9" max="10" width="10.75390625" style="0" customWidth="1"/>
    <col min="11" max="11" width="10.00390625" style="0" customWidth="1"/>
    <col min="12" max="12" width="9.375" style="0" customWidth="1"/>
    <col min="13" max="13" width="9.625" style="0" customWidth="1"/>
    <col min="14" max="14" width="9.25390625" style="0" customWidth="1"/>
    <col min="15" max="23" width="9.125" style="0" hidden="1" customWidth="1"/>
  </cols>
  <sheetData>
    <row r="1" spans="1:20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96" t="s">
        <v>170</v>
      </c>
      <c r="P1" s="497"/>
      <c r="Q1" s="498"/>
      <c r="R1" s="496" t="s">
        <v>173</v>
      </c>
      <c r="S1" s="497"/>
      <c r="T1" s="498"/>
    </row>
    <row r="2" spans="1:20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108" t="e">
        <f>'1РДО о'!I8+#REF!+#REF!+#REF!+#REF!+'555о'!I8</f>
        <v>#REF!</v>
      </c>
      <c r="P2" s="108" t="e">
        <f>'1РДО о'!J8+#REF!+#REF!+#REF!+#REF!+'555о'!J8</f>
        <v>#REF!</v>
      </c>
      <c r="Q2" s="108" t="e">
        <f>'1РДО о'!K8+#REF!+#REF!+#REF!+#REF!+'555о'!K8</f>
        <v>#REF!</v>
      </c>
      <c r="R2" s="62" t="e">
        <f>I10+I12+#REF!+#REF!+#REF!+#REF!+'555о'!I10</f>
        <v>#REF!</v>
      </c>
      <c r="S2" s="62" t="e">
        <f>J10+J12+#REF!+#REF!+#REF!+#REF!+'555о'!J10</f>
        <v>#REF!</v>
      </c>
      <c r="T2" s="62" t="e">
        <f>K10+K12+#REF!+#REF!+#REF!+#REF!+'555о'!K10</f>
        <v>#REF!</v>
      </c>
    </row>
    <row r="3" spans="1:14" ht="39.75" customHeight="1">
      <c r="A3" s="459" t="s">
        <v>2</v>
      </c>
      <c r="B3" s="471" t="s">
        <v>21</v>
      </c>
      <c r="C3" s="472"/>
      <c r="D3" s="473"/>
      <c r="E3" s="480" t="s">
        <v>22</v>
      </c>
      <c r="F3" s="488" t="s">
        <v>20</v>
      </c>
      <c r="G3" s="488"/>
      <c r="H3" s="488"/>
      <c r="I3" s="483" t="s">
        <v>92</v>
      </c>
      <c r="J3" s="484"/>
      <c r="K3" s="485"/>
      <c r="L3" s="486" t="s">
        <v>47</v>
      </c>
      <c r="M3" s="490"/>
      <c r="N3" s="487"/>
    </row>
    <row r="4" spans="1:14" ht="16.5" customHeight="1">
      <c r="A4" s="470"/>
      <c r="B4" s="474"/>
      <c r="C4" s="475"/>
      <c r="D4" s="476"/>
      <c r="E4" s="481"/>
      <c r="F4" s="493" t="s">
        <v>3</v>
      </c>
      <c r="G4" s="493" t="s">
        <v>44</v>
      </c>
      <c r="H4" s="493"/>
      <c r="I4" s="8" t="s">
        <v>40</v>
      </c>
      <c r="J4" s="8" t="s">
        <v>41</v>
      </c>
      <c r="K4" s="8" t="s">
        <v>42</v>
      </c>
      <c r="L4" s="8" t="s">
        <v>40</v>
      </c>
      <c r="M4" s="8" t="s">
        <v>41</v>
      </c>
      <c r="N4" s="8" t="s">
        <v>42</v>
      </c>
    </row>
    <row r="5" spans="1:23" ht="39.75" customHeight="1">
      <c r="A5" s="470"/>
      <c r="B5" s="477"/>
      <c r="C5" s="478"/>
      <c r="D5" s="479"/>
      <c r="E5" s="482"/>
      <c r="F5" s="493"/>
      <c r="G5" s="493"/>
      <c r="H5" s="493"/>
      <c r="I5" s="459" t="s">
        <v>17</v>
      </c>
      <c r="J5" s="459" t="s">
        <v>6</v>
      </c>
      <c r="K5" s="459" t="s">
        <v>7</v>
      </c>
      <c r="L5" s="459" t="s">
        <v>17</v>
      </c>
      <c r="M5" s="459" t="s">
        <v>6</v>
      </c>
      <c r="N5" s="459" t="s">
        <v>7</v>
      </c>
      <c r="O5" s="517" t="s">
        <v>158</v>
      </c>
      <c r="P5" s="517"/>
      <c r="Q5" s="517"/>
      <c r="R5" s="518" t="s">
        <v>159</v>
      </c>
      <c r="S5" s="518"/>
      <c r="T5" s="518"/>
      <c r="U5" s="518" t="s">
        <v>160</v>
      </c>
      <c r="V5" s="518"/>
      <c r="W5" s="518"/>
    </row>
    <row r="6" spans="1:23" ht="43.5" customHeight="1">
      <c r="A6" s="460"/>
      <c r="B6" s="59" t="s">
        <v>4</v>
      </c>
      <c r="C6" s="59" t="s">
        <v>4</v>
      </c>
      <c r="D6" s="59" t="s">
        <v>4</v>
      </c>
      <c r="E6" s="59" t="s">
        <v>4</v>
      </c>
      <c r="F6" s="493"/>
      <c r="G6" s="59" t="s">
        <v>13</v>
      </c>
      <c r="H6" s="8" t="s">
        <v>5</v>
      </c>
      <c r="I6" s="460"/>
      <c r="J6" s="460"/>
      <c r="K6" s="460"/>
      <c r="L6" s="460"/>
      <c r="M6" s="460"/>
      <c r="N6" s="460"/>
      <c r="O6" s="66">
        <v>2017</v>
      </c>
      <c r="P6" s="66">
        <v>2018</v>
      </c>
      <c r="Q6" s="66">
        <v>2019</v>
      </c>
      <c r="R6" s="88">
        <v>2017</v>
      </c>
      <c r="S6" s="88">
        <v>2018</v>
      </c>
      <c r="T6" s="88">
        <v>2019</v>
      </c>
      <c r="U6" s="88">
        <v>2017</v>
      </c>
      <c r="V6" s="88">
        <v>2018</v>
      </c>
      <c r="W6" s="88">
        <v>2019</v>
      </c>
    </row>
    <row r="7" spans="1:23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74" t="e">
        <f>График!D10+График!#REF!</f>
        <v>#REF!</v>
      </c>
      <c r="P7" s="74">
        <v>6525900</v>
      </c>
      <c r="Q7" s="74">
        <v>6525900</v>
      </c>
      <c r="R7" s="116">
        <v>40000</v>
      </c>
      <c r="S7" s="116">
        <v>40000</v>
      </c>
      <c r="T7" s="116">
        <v>40000</v>
      </c>
      <c r="U7" s="116" t="e">
        <f>O7-R7</f>
        <v>#REF!</v>
      </c>
      <c r="V7" s="116">
        <f>P7-S7</f>
        <v>6485900</v>
      </c>
      <c r="W7" s="116">
        <f>Q7-T7</f>
        <v>6485900</v>
      </c>
    </row>
    <row r="8" spans="1:23" s="31" customFormat="1" ht="12.75" customHeight="1">
      <c r="A8" s="10"/>
      <c r="B8" s="37"/>
      <c r="C8" s="33" t="s">
        <v>66</v>
      </c>
      <c r="D8" s="32"/>
      <c r="E8" s="32"/>
      <c r="F8" s="69"/>
      <c r="G8" s="37"/>
      <c r="H8" s="37"/>
      <c r="I8" s="32">
        <f>SUM(I9:I12)</f>
        <v>0</v>
      </c>
      <c r="J8" s="32">
        <f>SUM(J9:J12)</f>
        <v>0</v>
      </c>
      <c r="K8" s="32">
        <f>SUM(K9:K12)</f>
        <v>0</v>
      </c>
      <c r="L8" s="110" t="e">
        <f>O7/I8</f>
        <v>#REF!</v>
      </c>
      <c r="M8" s="110" t="e">
        <f>P7/J8</f>
        <v>#DIV/0!</v>
      </c>
      <c r="N8" s="110" t="e">
        <f>Q7/K8</f>
        <v>#DIV/0!</v>
      </c>
      <c r="O8" s="75"/>
      <c r="P8" s="76"/>
      <c r="Q8" s="76"/>
      <c r="R8" s="117"/>
      <c r="S8" s="118"/>
      <c r="T8" s="118"/>
      <c r="U8" s="118"/>
      <c r="V8" s="118"/>
      <c r="W8" s="118"/>
    </row>
    <row r="9" spans="1:23" s="31" customFormat="1" ht="66.75" customHeight="1">
      <c r="A9" s="35" t="s">
        <v>145</v>
      </c>
      <c r="B9" s="488" t="s">
        <v>146</v>
      </c>
      <c r="C9" s="8" t="s">
        <v>198</v>
      </c>
      <c r="D9" s="8" t="s">
        <v>18</v>
      </c>
      <c r="E9" s="63" t="s">
        <v>122</v>
      </c>
      <c r="F9" s="70" t="s">
        <v>132</v>
      </c>
      <c r="G9" s="63" t="s">
        <v>31</v>
      </c>
      <c r="H9" s="63">
        <v>792</v>
      </c>
      <c r="I9" s="8"/>
      <c r="J9" s="8"/>
      <c r="K9" s="8"/>
      <c r="L9" s="109" t="e">
        <f>O9</f>
        <v>#REF!</v>
      </c>
      <c r="M9" s="109" t="e">
        <f>P9</f>
        <v>#REF!</v>
      </c>
      <c r="N9" s="109" t="e">
        <f>Q9</f>
        <v>#REF!</v>
      </c>
      <c r="O9" s="122" t="e">
        <f>O7/(O2-R2)</f>
        <v>#REF!</v>
      </c>
      <c r="P9" s="122" t="e">
        <f>P7/(P2-S2)</f>
        <v>#REF!</v>
      </c>
      <c r="Q9" s="122" t="e">
        <f>Q7/(Q2-T2)</f>
        <v>#REF!</v>
      </c>
      <c r="R9" s="119"/>
      <c r="S9" s="120"/>
      <c r="T9" s="120"/>
      <c r="U9" s="121"/>
      <c r="V9" s="121"/>
      <c r="W9" s="121"/>
    </row>
    <row r="10" spans="1:23" s="31" customFormat="1" ht="69.75" customHeight="1">
      <c r="A10" s="35" t="s">
        <v>151</v>
      </c>
      <c r="B10" s="488"/>
      <c r="C10" s="8" t="s">
        <v>152</v>
      </c>
      <c r="D10" s="8" t="s">
        <v>18</v>
      </c>
      <c r="E10" s="63" t="s">
        <v>122</v>
      </c>
      <c r="F10" s="70" t="s">
        <v>132</v>
      </c>
      <c r="G10" s="63" t="s">
        <v>31</v>
      </c>
      <c r="H10" s="63">
        <v>792</v>
      </c>
      <c r="I10" s="8"/>
      <c r="J10" s="8"/>
      <c r="K10" s="8"/>
      <c r="L10" s="112">
        <v>0</v>
      </c>
      <c r="M10" s="112">
        <v>0</v>
      </c>
      <c r="N10" s="112">
        <v>0</v>
      </c>
      <c r="O10" s="77" t="e">
        <f>R10+U10</f>
        <v>#DIV/0!</v>
      </c>
      <c r="P10" s="77" t="e">
        <f>S10+V10</f>
        <v>#DIV/0!</v>
      </c>
      <c r="Q10" s="77" t="e">
        <f>T10+W10</f>
        <v>#DIV/0!</v>
      </c>
      <c r="R10" s="121" t="e">
        <f aca="true" t="shared" si="0" ref="R10:T12">R7/I10</f>
        <v>#DIV/0!</v>
      </c>
      <c r="S10" s="121" t="e">
        <f t="shared" si="0"/>
        <v>#DIV/0!</v>
      </c>
      <c r="T10" s="121" t="e">
        <f t="shared" si="0"/>
        <v>#DIV/0!</v>
      </c>
      <c r="U10" s="121" t="e">
        <f aca="true" t="shared" si="1" ref="U10:W12">U7/I8</f>
        <v>#REF!</v>
      </c>
      <c r="V10" s="121" t="e">
        <f t="shared" si="1"/>
        <v>#DIV/0!</v>
      </c>
      <c r="W10" s="121" t="e">
        <f t="shared" si="1"/>
        <v>#DIV/0!</v>
      </c>
    </row>
    <row r="11" spans="1:23" ht="39.75" customHeight="1">
      <c r="A11" s="16" t="s">
        <v>153</v>
      </c>
      <c r="B11" s="488"/>
      <c r="C11" s="8" t="s">
        <v>199</v>
      </c>
      <c r="D11" s="8" t="s">
        <v>18</v>
      </c>
      <c r="E11" s="63" t="s">
        <v>122</v>
      </c>
      <c r="F11" s="70" t="s">
        <v>132</v>
      </c>
      <c r="G11" s="63" t="s">
        <v>31</v>
      </c>
      <c r="H11" s="63">
        <v>792</v>
      </c>
      <c r="I11" s="8"/>
      <c r="J11" s="8"/>
      <c r="K11" s="8"/>
      <c r="L11" s="112">
        <v>0</v>
      </c>
      <c r="M11" s="112">
        <v>0</v>
      </c>
      <c r="N11" s="112">
        <v>0</v>
      </c>
      <c r="O11" s="77" t="e">
        <f aca="true" t="shared" si="2" ref="O11:Q12">R11+U11</f>
        <v>#DIV/0!</v>
      </c>
      <c r="P11" s="77" t="e">
        <f t="shared" si="2"/>
        <v>#DIV/0!</v>
      </c>
      <c r="Q11" s="77" t="e">
        <f t="shared" si="2"/>
        <v>#DIV/0!</v>
      </c>
      <c r="R11" s="121" t="e">
        <f t="shared" si="0"/>
        <v>#DIV/0!</v>
      </c>
      <c r="S11" s="121" t="e">
        <f t="shared" si="0"/>
        <v>#DIV/0!</v>
      </c>
      <c r="T11" s="121" t="e">
        <f t="shared" si="0"/>
        <v>#DIV/0!</v>
      </c>
      <c r="U11" s="121" t="e">
        <f t="shared" si="1"/>
        <v>#DIV/0!</v>
      </c>
      <c r="V11" s="121" t="e">
        <f t="shared" si="1"/>
        <v>#DIV/0!</v>
      </c>
      <c r="W11" s="121" t="e">
        <f t="shared" si="1"/>
        <v>#DIV/0!</v>
      </c>
    </row>
    <row r="12" spans="1:23" ht="66.75" customHeight="1">
      <c r="A12" s="16" t="s">
        <v>157</v>
      </c>
      <c r="B12" s="488"/>
      <c r="C12" s="8" t="s">
        <v>200</v>
      </c>
      <c r="D12" s="8" t="s">
        <v>18</v>
      </c>
      <c r="E12" s="63" t="s">
        <v>122</v>
      </c>
      <c r="F12" s="70" t="s">
        <v>132</v>
      </c>
      <c r="G12" s="63" t="s">
        <v>31</v>
      </c>
      <c r="H12" s="63">
        <v>792</v>
      </c>
      <c r="I12" s="8"/>
      <c r="J12" s="8"/>
      <c r="K12" s="8"/>
      <c r="L12" s="112">
        <v>0</v>
      </c>
      <c r="M12" s="112">
        <v>0</v>
      </c>
      <c r="N12" s="112">
        <v>0</v>
      </c>
      <c r="O12" s="77" t="e">
        <f t="shared" si="2"/>
        <v>#DIV/0!</v>
      </c>
      <c r="P12" s="77" t="e">
        <f t="shared" si="2"/>
        <v>#DIV/0!</v>
      </c>
      <c r="Q12" s="77" t="e">
        <f t="shared" si="2"/>
        <v>#DIV/0!</v>
      </c>
      <c r="R12" s="121" t="e">
        <f t="shared" si="0"/>
        <v>#DIV/0!</v>
      </c>
      <c r="S12" s="121" t="e">
        <f t="shared" si="0"/>
        <v>#DIV/0!</v>
      </c>
      <c r="T12" s="121" t="e">
        <f t="shared" si="0"/>
        <v>#DIV/0!</v>
      </c>
      <c r="U12" s="121" t="e">
        <f t="shared" si="1"/>
        <v>#DIV/0!</v>
      </c>
      <c r="V12" s="121" t="e">
        <f t="shared" si="1"/>
        <v>#DIV/0!</v>
      </c>
      <c r="W12" s="121" t="e">
        <f t="shared" si="1"/>
        <v>#DIV/0!</v>
      </c>
    </row>
    <row r="13" spans="15:17" ht="12.75">
      <c r="O13" s="519" t="s">
        <v>131</v>
      </c>
      <c r="P13" s="520"/>
      <c r="Q13" s="520"/>
    </row>
    <row r="14" spans="1:17" ht="35.25" customHeight="1">
      <c r="A14" s="469" t="s">
        <v>50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O14" s="123" t="e">
        <f>L9*I9+L10*I10</f>
        <v>#REF!</v>
      </c>
      <c r="P14" s="123" t="e">
        <f>M9*J9+M10*J10</f>
        <v>#REF!</v>
      </c>
      <c r="Q14" s="123" t="e">
        <f>N9*K9+N10*K10</f>
        <v>#REF!</v>
      </c>
    </row>
    <row r="16" spans="1:13" ht="30.75" customHeight="1">
      <c r="A16" s="516" t="s">
        <v>134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</row>
    <row r="18" spans="1:10" ht="12.75" customHeight="1">
      <c r="A18" s="474" t="s">
        <v>14</v>
      </c>
      <c r="B18" s="475"/>
      <c r="C18" s="475"/>
      <c r="D18" s="475"/>
      <c r="E18" s="475"/>
      <c r="F18" s="475"/>
      <c r="G18" s="475"/>
      <c r="H18" s="475"/>
      <c r="I18" s="475"/>
      <c r="J18" s="475"/>
    </row>
    <row r="19" spans="1:14" ht="25.5" customHeight="1">
      <c r="A19" s="59" t="s">
        <v>9</v>
      </c>
      <c r="B19" s="486" t="s">
        <v>10</v>
      </c>
      <c r="C19" s="487"/>
      <c r="D19" s="486" t="s">
        <v>11</v>
      </c>
      <c r="E19" s="487"/>
      <c r="F19" s="59" t="s">
        <v>12</v>
      </c>
      <c r="G19" s="493" t="s">
        <v>13</v>
      </c>
      <c r="H19" s="493"/>
      <c r="I19" s="493"/>
      <c r="J19" s="493"/>
      <c r="K19" s="493"/>
      <c r="L19" s="493"/>
      <c r="M19" s="493"/>
      <c r="N19" s="493"/>
    </row>
    <row r="20" spans="1:14" ht="12.75">
      <c r="A20" s="59">
        <v>1</v>
      </c>
      <c r="B20" s="486">
        <v>2</v>
      </c>
      <c r="C20" s="487"/>
      <c r="D20" s="486">
        <v>3</v>
      </c>
      <c r="E20" s="487"/>
      <c r="F20" s="59">
        <v>4</v>
      </c>
      <c r="G20" s="493">
        <v>5</v>
      </c>
      <c r="H20" s="493"/>
      <c r="I20" s="493"/>
      <c r="J20" s="493"/>
      <c r="K20" s="493"/>
      <c r="L20" s="493"/>
      <c r="M20" s="493"/>
      <c r="N20" s="493"/>
    </row>
    <row r="21" spans="1:14" s="78" customFormat="1" ht="60" customHeight="1">
      <c r="A21" s="70" t="s">
        <v>24</v>
      </c>
      <c r="B21" s="514" t="s">
        <v>161</v>
      </c>
      <c r="C21" s="515"/>
      <c r="D21" s="514" t="s">
        <v>162</v>
      </c>
      <c r="E21" s="515"/>
      <c r="F21" s="70" t="s">
        <v>163</v>
      </c>
      <c r="G21" s="513" t="s">
        <v>164</v>
      </c>
      <c r="H21" s="513"/>
      <c r="I21" s="513"/>
      <c r="J21" s="513"/>
      <c r="K21" s="513"/>
      <c r="L21" s="513"/>
      <c r="M21" s="513"/>
      <c r="N21" s="513"/>
    </row>
    <row r="22" spans="1:14" ht="12.75" hidden="1">
      <c r="A22" s="59"/>
      <c r="B22" s="486"/>
      <c r="C22" s="487"/>
      <c r="D22" s="106"/>
      <c r="E22" s="107"/>
      <c r="F22" s="26"/>
      <c r="G22" s="493"/>
      <c r="H22" s="493"/>
      <c r="I22" s="493"/>
      <c r="J22" s="493"/>
      <c r="K22" s="493"/>
      <c r="L22" s="493"/>
      <c r="M22" s="493"/>
      <c r="N22" s="493"/>
    </row>
    <row r="23" spans="1:5" ht="12.75">
      <c r="A23" s="60"/>
      <c r="B23" s="60"/>
      <c r="C23" s="30"/>
      <c r="D23" s="30"/>
      <c r="E23" s="30"/>
    </row>
    <row r="24" ht="18.75">
      <c r="A24" s="5" t="s">
        <v>52</v>
      </c>
    </row>
    <row r="25" ht="24" customHeight="1">
      <c r="A25" s="5" t="s">
        <v>53</v>
      </c>
    </row>
    <row r="26" spans="1:14" ht="12.75" customHeight="1">
      <c r="A26" s="495" t="s">
        <v>178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</row>
    <row r="27" spans="1:14" ht="12.75" customHeight="1">
      <c r="A27" s="491" t="s">
        <v>138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</row>
    <row r="28" spans="1:14" ht="14.25" customHeight="1">
      <c r="A28" s="491" t="s">
        <v>54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</row>
    <row r="29" spans="1:14" ht="28.5" customHeight="1">
      <c r="A29" s="491" t="s">
        <v>139</v>
      </c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</row>
    <row r="30" spans="1:14" ht="79.5" customHeight="1">
      <c r="A30" s="492" t="s">
        <v>140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</row>
    <row r="31" spans="1:14" ht="27" customHeight="1">
      <c r="A31" s="492" t="s">
        <v>69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</row>
    <row r="32" spans="1:14" ht="26.25" customHeight="1">
      <c r="A32" s="492" t="s">
        <v>179</v>
      </c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</row>
    <row r="33" spans="1:14" ht="15.75" customHeight="1">
      <c r="A33" s="492" t="s">
        <v>55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</row>
    <row r="34" spans="1:13" ht="24" customHeight="1">
      <c r="A34" s="512"/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</row>
    <row r="35" ht="18.75">
      <c r="A35" s="5" t="s">
        <v>56</v>
      </c>
    </row>
    <row r="36" ht="15.75">
      <c r="A36" s="29"/>
    </row>
    <row r="37" spans="1:14" ht="27" customHeight="1">
      <c r="A37" s="488" t="s">
        <v>15</v>
      </c>
      <c r="B37" s="488"/>
      <c r="C37" s="488"/>
      <c r="D37" s="488" t="s">
        <v>57</v>
      </c>
      <c r="E37" s="488"/>
      <c r="F37" s="488"/>
      <c r="G37" s="488"/>
      <c r="H37" s="488"/>
      <c r="I37" s="488"/>
      <c r="J37" s="488"/>
      <c r="K37" s="488"/>
      <c r="L37" s="488" t="s">
        <v>16</v>
      </c>
      <c r="M37" s="488"/>
      <c r="N37" s="488"/>
    </row>
    <row r="38" spans="1:14" s="14" customFormat="1" ht="11.25">
      <c r="A38" s="494">
        <v>1</v>
      </c>
      <c r="B38" s="494"/>
      <c r="C38" s="494"/>
      <c r="D38" s="494">
        <v>2</v>
      </c>
      <c r="E38" s="494"/>
      <c r="F38" s="494"/>
      <c r="G38" s="494"/>
      <c r="H38" s="494"/>
      <c r="I38" s="494"/>
      <c r="J38" s="494"/>
      <c r="K38" s="494"/>
      <c r="L38" s="494">
        <v>3</v>
      </c>
      <c r="M38" s="494"/>
      <c r="N38" s="494"/>
    </row>
    <row r="39" spans="1:14" ht="65.25" customHeight="1">
      <c r="A39" s="488" t="s">
        <v>26</v>
      </c>
      <c r="B39" s="488"/>
      <c r="C39" s="488"/>
      <c r="D39" s="483" t="s">
        <v>27</v>
      </c>
      <c r="E39" s="484"/>
      <c r="F39" s="484"/>
      <c r="G39" s="484"/>
      <c r="H39" s="484"/>
      <c r="I39" s="484"/>
      <c r="J39" s="484"/>
      <c r="K39" s="485"/>
      <c r="L39" s="488" t="s">
        <v>28</v>
      </c>
      <c r="M39" s="488"/>
      <c r="N39" s="488"/>
    </row>
  </sheetData>
  <sheetProtection/>
  <mergeCells count="53">
    <mergeCell ref="R5:T5"/>
    <mergeCell ref="E3:E5"/>
    <mergeCell ref="F3:H3"/>
    <mergeCell ref="I3:K3"/>
    <mergeCell ref="L3:N3"/>
    <mergeCell ref="O13:Q13"/>
    <mergeCell ref="I5:I6"/>
    <mergeCell ref="N5:N6"/>
    <mergeCell ref="F4:F6"/>
    <mergeCell ref="G4:H5"/>
    <mergeCell ref="O1:Q1"/>
    <mergeCell ref="R1:T1"/>
    <mergeCell ref="O5:Q5"/>
    <mergeCell ref="U5:W5"/>
    <mergeCell ref="B9:B12"/>
    <mergeCell ref="A14:M14"/>
    <mergeCell ref="K5:K6"/>
    <mergeCell ref="L5:L6"/>
    <mergeCell ref="M5:M6"/>
    <mergeCell ref="A3:A6"/>
    <mergeCell ref="J5:J6"/>
    <mergeCell ref="B19:C19"/>
    <mergeCell ref="D19:E19"/>
    <mergeCell ref="A16:M16"/>
    <mergeCell ref="A18:J18"/>
    <mergeCell ref="B3:D5"/>
    <mergeCell ref="D20:E20"/>
    <mergeCell ref="G19:N19"/>
    <mergeCell ref="G21:N21"/>
    <mergeCell ref="G20:N20"/>
    <mergeCell ref="B20:C20"/>
    <mergeCell ref="D21:E21"/>
    <mergeCell ref="B21:C21"/>
    <mergeCell ref="D39:K39"/>
    <mergeCell ref="A34:M34"/>
    <mergeCell ref="A38:C38"/>
    <mergeCell ref="D38:K38"/>
    <mergeCell ref="L37:N37"/>
    <mergeCell ref="L38:N38"/>
    <mergeCell ref="L39:N39"/>
    <mergeCell ref="A39:C39"/>
    <mergeCell ref="A37:C37"/>
    <mergeCell ref="D37:K37"/>
    <mergeCell ref="A26:N26"/>
    <mergeCell ref="A33:N33"/>
    <mergeCell ref="G22:N22"/>
    <mergeCell ref="A30:N30"/>
    <mergeCell ref="A31:N31"/>
    <mergeCell ref="A32:N32"/>
    <mergeCell ref="B22:C22"/>
    <mergeCell ref="A27:N27"/>
    <mergeCell ref="A28:N28"/>
    <mergeCell ref="A29:N29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3" r:id="rId1"/>
  <rowBreaks count="1" manualBreakCount="1">
    <brk id="4" max="25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8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00390625" defaultRowHeight="12.75"/>
  <cols>
    <col min="1" max="1" width="11.25390625" style="0" customWidth="1"/>
    <col min="2" max="2" width="20.125" style="0" customWidth="1"/>
    <col min="3" max="3" width="18.125" style="0" customWidth="1"/>
    <col min="4" max="5" width="13.00390625" style="0" customWidth="1"/>
    <col min="6" max="6" width="23.375" style="0" customWidth="1"/>
    <col min="7" max="7" width="6.00390625" style="0" customWidth="1"/>
    <col min="8" max="8" width="7.00390625" style="0" customWidth="1"/>
    <col min="9" max="9" width="9.625" style="0" customWidth="1"/>
  </cols>
  <sheetData>
    <row r="1" spans="1:11" ht="18.75">
      <c r="A1" s="461" t="s">
        <v>68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ht="16.5" thickBot="1">
      <c r="A2" s="6"/>
    </row>
    <row r="3" spans="1:11" ht="45.75" customHeight="1" thickBot="1">
      <c r="A3" s="462" t="s">
        <v>165</v>
      </c>
      <c r="B3" s="462"/>
      <c r="C3" s="462"/>
      <c r="D3" s="462"/>
      <c r="E3" s="462"/>
      <c r="F3" s="462"/>
      <c r="G3" s="462"/>
      <c r="H3" s="463" t="s">
        <v>88</v>
      </c>
      <c r="I3" s="521"/>
      <c r="J3" s="522" t="s">
        <v>210</v>
      </c>
      <c r="K3" s="523"/>
    </row>
    <row r="4" spans="1:10" ht="37.5" customHeight="1">
      <c r="A4" s="462" t="s">
        <v>169</v>
      </c>
      <c r="B4" s="462"/>
      <c r="C4" s="462"/>
      <c r="D4" s="462"/>
      <c r="E4" s="462"/>
      <c r="F4" s="462"/>
      <c r="G4" s="462"/>
      <c r="H4" s="56"/>
      <c r="I4" s="56"/>
      <c r="J4" s="56"/>
    </row>
    <row r="5" spans="1:11" ht="23.25" customHeight="1">
      <c r="A5" s="511" t="s">
        <v>37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</row>
    <row r="6" spans="1:11" ht="37.5" customHeight="1">
      <c r="A6" s="524" t="s">
        <v>38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</row>
    <row r="7" spans="1:12" ht="34.5" customHeight="1">
      <c r="A7" s="459" t="s">
        <v>2</v>
      </c>
      <c r="B7" s="471" t="s">
        <v>21</v>
      </c>
      <c r="C7" s="472"/>
      <c r="D7" s="473"/>
      <c r="E7" s="480" t="s">
        <v>22</v>
      </c>
      <c r="F7" s="471" t="s">
        <v>23</v>
      </c>
      <c r="G7" s="472"/>
      <c r="H7" s="473"/>
      <c r="I7" s="483" t="s">
        <v>39</v>
      </c>
      <c r="J7" s="484"/>
      <c r="K7" s="485"/>
      <c r="L7" s="7"/>
    </row>
    <row r="8" spans="1:12" ht="23.25" customHeight="1">
      <c r="A8" s="470"/>
      <c r="B8" s="474"/>
      <c r="C8" s="475"/>
      <c r="D8" s="476"/>
      <c r="E8" s="481"/>
      <c r="F8" s="477"/>
      <c r="G8" s="478"/>
      <c r="H8" s="479"/>
      <c r="I8" s="8" t="s">
        <v>41</v>
      </c>
      <c r="J8" s="8" t="s">
        <v>42</v>
      </c>
      <c r="K8" s="8" t="s">
        <v>208</v>
      </c>
      <c r="L8" s="7"/>
    </row>
    <row r="9" spans="1:12" ht="42.75" customHeight="1">
      <c r="A9" s="470"/>
      <c r="B9" s="477"/>
      <c r="C9" s="478"/>
      <c r="D9" s="479"/>
      <c r="E9" s="482"/>
      <c r="F9" s="480" t="s">
        <v>3</v>
      </c>
      <c r="G9" s="486" t="s">
        <v>89</v>
      </c>
      <c r="H9" s="487"/>
      <c r="I9" s="459" t="s">
        <v>17</v>
      </c>
      <c r="J9" s="459" t="s">
        <v>6</v>
      </c>
      <c r="K9" s="459" t="s">
        <v>7</v>
      </c>
      <c r="L9" s="18"/>
    </row>
    <row r="10" spans="1:12" ht="43.5" customHeight="1">
      <c r="A10" s="460"/>
      <c r="B10" s="131" t="s">
        <v>4</v>
      </c>
      <c r="C10" s="131" t="s">
        <v>4</v>
      </c>
      <c r="D10" s="131" t="s">
        <v>4</v>
      </c>
      <c r="E10" s="79" t="s">
        <v>4</v>
      </c>
      <c r="F10" s="482"/>
      <c r="G10" s="131" t="s">
        <v>13</v>
      </c>
      <c r="H10" s="9" t="s">
        <v>90</v>
      </c>
      <c r="I10" s="460"/>
      <c r="J10" s="460"/>
      <c r="K10" s="460"/>
      <c r="L10" s="15"/>
    </row>
    <row r="11" spans="1:12" s="14" customFormat="1" ht="11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3"/>
    </row>
    <row r="12" spans="1:12" ht="56.25" customHeight="1">
      <c r="A12" s="526" t="s">
        <v>211</v>
      </c>
      <c r="B12" s="459" t="s">
        <v>43</v>
      </c>
      <c r="C12" s="459" t="s">
        <v>43</v>
      </c>
      <c r="D12" s="459" t="s">
        <v>43</v>
      </c>
      <c r="E12" s="459" t="s">
        <v>19</v>
      </c>
      <c r="F12" s="19" t="s">
        <v>205</v>
      </c>
      <c r="G12" s="9" t="s">
        <v>33</v>
      </c>
      <c r="H12" s="9">
        <v>744</v>
      </c>
      <c r="I12" s="9">
        <v>100</v>
      </c>
      <c r="J12" s="9">
        <v>100</v>
      </c>
      <c r="K12" s="9">
        <v>100</v>
      </c>
      <c r="L12" s="17"/>
    </row>
    <row r="13" spans="1:12" ht="56.25" customHeight="1">
      <c r="A13" s="527"/>
      <c r="B13" s="470"/>
      <c r="C13" s="470"/>
      <c r="D13" s="470"/>
      <c r="E13" s="470"/>
      <c r="F13" s="21" t="s">
        <v>204</v>
      </c>
      <c r="G13" s="9" t="s">
        <v>33</v>
      </c>
      <c r="H13" s="8">
        <v>744</v>
      </c>
      <c r="I13" s="8">
        <v>100</v>
      </c>
      <c r="J13" s="8">
        <v>100</v>
      </c>
      <c r="K13" s="8">
        <v>100</v>
      </c>
      <c r="L13" s="17"/>
    </row>
    <row r="14" spans="1:12" ht="71.25" customHeight="1">
      <c r="A14" s="528"/>
      <c r="B14" s="460"/>
      <c r="C14" s="460"/>
      <c r="D14" s="460"/>
      <c r="E14" s="460"/>
      <c r="F14" s="20" t="s">
        <v>206</v>
      </c>
      <c r="G14" s="8" t="s">
        <v>33</v>
      </c>
      <c r="H14" s="8">
        <v>744</v>
      </c>
      <c r="I14" s="8">
        <v>80</v>
      </c>
      <c r="J14" s="8">
        <v>85</v>
      </c>
      <c r="K14" s="8">
        <v>87</v>
      </c>
      <c r="L14" s="17"/>
    </row>
    <row r="15" spans="1:11" ht="57" customHeight="1">
      <c r="A15" s="526" t="s">
        <v>212</v>
      </c>
      <c r="B15" s="459" t="s">
        <v>197</v>
      </c>
      <c r="C15" s="459" t="s">
        <v>43</v>
      </c>
      <c r="D15" s="459" t="s">
        <v>43</v>
      </c>
      <c r="E15" s="459" t="s">
        <v>19</v>
      </c>
      <c r="F15" s="19" t="s">
        <v>205</v>
      </c>
      <c r="G15" s="9" t="s">
        <v>33</v>
      </c>
      <c r="H15" s="9">
        <v>744</v>
      </c>
      <c r="I15" s="9">
        <v>100</v>
      </c>
      <c r="J15" s="9">
        <v>100</v>
      </c>
      <c r="K15" s="9">
        <v>100</v>
      </c>
    </row>
    <row r="16" spans="1:11" ht="48.75" customHeight="1">
      <c r="A16" s="527"/>
      <c r="B16" s="470"/>
      <c r="C16" s="470"/>
      <c r="D16" s="470"/>
      <c r="E16" s="470"/>
      <c r="F16" s="21" t="s">
        <v>204</v>
      </c>
      <c r="G16" s="9" t="s">
        <v>33</v>
      </c>
      <c r="H16" s="8">
        <v>744</v>
      </c>
      <c r="I16" s="8">
        <v>100</v>
      </c>
      <c r="J16" s="8">
        <v>100</v>
      </c>
      <c r="K16" s="8">
        <v>100</v>
      </c>
    </row>
    <row r="17" spans="1:11" ht="76.5" customHeight="1">
      <c r="A17" s="528"/>
      <c r="B17" s="460"/>
      <c r="C17" s="460"/>
      <c r="D17" s="460"/>
      <c r="E17" s="460"/>
      <c r="F17" s="20" t="s">
        <v>206</v>
      </c>
      <c r="G17" s="8" t="s">
        <v>33</v>
      </c>
      <c r="H17" s="8">
        <v>744</v>
      </c>
      <c r="I17" s="8">
        <v>80</v>
      </c>
      <c r="J17" s="8">
        <v>85</v>
      </c>
      <c r="K17" s="8">
        <v>87</v>
      </c>
    </row>
    <row r="18" spans="1:11" ht="37.5" customHeight="1">
      <c r="A18" s="525" t="s">
        <v>45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</row>
  </sheetData>
  <sheetProtection/>
  <mergeCells count="28">
    <mergeCell ref="A18:K18"/>
    <mergeCell ref="A12:A14"/>
    <mergeCell ref="B12:B14"/>
    <mergeCell ref="C12:C14"/>
    <mergeCell ref="D12:D14"/>
    <mergeCell ref="E12:E14"/>
    <mergeCell ref="A15:A17"/>
    <mergeCell ref="B15:B17"/>
    <mergeCell ref="C15:C17"/>
    <mergeCell ref="D15:D17"/>
    <mergeCell ref="E15:E17"/>
    <mergeCell ref="A7:A10"/>
    <mergeCell ref="B7:D9"/>
    <mergeCell ref="E7:E9"/>
    <mergeCell ref="F7:H8"/>
    <mergeCell ref="I7:K7"/>
    <mergeCell ref="F9:F10"/>
    <mergeCell ref="G9:H9"/>
    <mergeCell ref="I9:I10"/>
    <mergeCell ref="A1:K1"/>
    <mergeCell ref="A5:K5"/>
    <mergeCell ref="J9:J10"/>
    <mergeCell ref="A3:G3"/>
    <mergeCell ref="H3:I3"/>
    <mergeCell ref="J3:K3"/>
    <mergeCell ref="A4:G4"/>
    <mergeCell ref="K9:K10"/>
    <mergeCell ref="A6:K6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1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00390625" defaultRowHeight="12.75"/>
  <cols>
    <col min="1" max="1" width="12.375" style="0" customWidth="1"/>
    <col min="2" max="2" width="16.875" style="0" customWidth="1"/>
    <col min="3" max="3" width="15.00390625" style="0" customWidth="1"/>
    <col min="4" max="4" width="14.625" style="0" customWidth="1"/>
    <col min="5" max="5" width="12.25390625" style="0" customWidth="1"/>
    <col min="6" max="6" width="7.125" style="0" customWidth="1"/>
    <col min="7" max="8" width="6.875" style="0" customWidth="1"/>
    <col min="9" max="9" width="10.75390625" style="0" customWidth="1"/>
    <col min="10" max="10" width="9.25390625" style="0" customWidth="1"/>
    <col min="11" max="11" width="9.375" style="0" customWidth="1"/>
    <col min="12" max="12" width="10.125" style="0" customWidth="1"/>
    <col min="13" max="13" width="9.25390625" style="0" customWidth="1"/>
    <col min="14" max="14" width="9.75390625" style="0" customWidth="1"/>
    <col min="15" max="15" width="10.375" style="0" hidden="1" customWidth="1"/>
    <col min="16" max="16" width="11.75390625" style="0" hidden="1" customWidth="1"/>
    <col min="17" max="17" width="10.75390625" style="0" hidden="1" customWidth="1"/>
    <col min="18" max="18" width="11.625" style="0" hidden="1" customWidth="1"/>
    <col min="19" max="19" width="4.75390625" style="0" hidden="1" customWidth="1"/>
    <col min="20" max="20" width="12.875" style="0" hidden="1" customWidth="1"/>
    <col min="21" max="25" width="9.125" style="0" hidden="1" customWidth="1"/>
    <col min="26" max="26" width="10.625" style="0" hidden="1" customWidth="1"/>
  </cols>
  <sheetData>
    <row r="1" spans="1:20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96" t="s">
        <v>170</v>
      </c>
      <c r="P1" s="497"/>
      <c r="Q1" s="498"/>
      <c r="R1" s="496" t="s">
        <v>173</v>
      </c>
      <c r="S1" s="497"/>
      <c r="T1" s="498"/>
    </row>
    <row r="2" spans="1:20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81" t="e">
        <f>'1РДО о'!I8+#REF!+#REF!+#REF!+#REF!+'555о'!I8</f>
        <v>#REF!</v>
      </c>
      <c r="P2" s="81" t="e">
        <f>'1РДО о'!J8+#REF!+#REF!+#REF!+#REF!+'555о'!J8</f>
        <v>#REF!</v>
      </c>
      <c r="Q2" s="81" t="e">
        <f>'1РДО о'!K8+#REF!+#REF!+#REF!+#REF!+'555о'!K8</f>
        <v>#REF!</v>
      </c>
      <c r="R2" t="e">
        <f>#REF!+#REF!+#REF!+#REF!+#REF!+#REF!+'555о'!I10</f>
        <v>#REF!</v>
      </c>
      <c r="S2" t="e">
        <f>#REF!+#REF!+#REF!+#REF!+#REF!+#REF!+'555о'!J10</f>
        <v>#REF!</v>
      </c>
      <c r="T2" t="e">
        <f>#REF!+#REF!+#REF!+#REF!+#REF!+#REF!+'555о'!K10</f>
        <v>#REF!</v>
      </c>
    </row>
    <row r="3" spans="1:20" ht="39.75" customHeight="1">
      <c r="A3" s="459" t="s">
        <v>2</v>
      </c>
      <c r="B3" s="471" t="s">
        <v>21</v>
      </c>
      <c r="C3" s="472"/>
      <c r="D3" s="473"/>
      <c r="E3" s="480" t="s">
        <v>22</v>
      </c>
      <c r="F3" s="488" t="s">
        <v>20</v>
      </c>
      <c r="G3" s="488"/>
      <c r="H3" s="488"/>
      <c r="I3" s="483" t="s">
        <v>92</v>
      </c>
      <c r="J3" s="484"/>
      <c r="K3" s="485"/>
      <c r="L3" s="486" t="s">
        <v>47</v>
      </c>
      <c r="M3" s="490"/>
      <c r="N3" s="487"/>
      <c r="T3" s="61" t="e">
        <f>O6+T6</f>
        <v>#REF!</v>
      </c>
    </row>
    <row r="4" spans="1:25" ht="16.5" customHeight="1">
      <c r="A4" s="470"/>
      <c r="B4" s="474"/>
      <c r="C4" s="475"/>
      <c r="D4" s="476"/>
      <c r="E4" s="481"/>
      <c r="F4" s="493" t="s">
        <v>3</v>
      </c>
      <c r="G4" s="493" t="s">
        <v>89</v>
      </c>
      <c r="H4" s="493"/>
      <c r="I4" s="8" t="s">
        <v>41</v>
      </c>
      <c r="J4" s="8" t="s">
        <v>42</v>
      </c>
      <c r="K4" s="8" t="s">
        <v>208</v>
      </c>
      <c r="L4" s="8" t="s">
        <v>41</v>
      </c>
      <c r="M4" s="8" t="s">
        <v>42</v>
      </c>
      <c r="N4" s="8" t="s">
        <v>208</v>
      </c>
      <c r="O4" s="500" t="s">
        <v>176</v>
      </c>
      <c r="P4" s="501"/>
      <c r="Q4" s="502"/>
      <c r="R4" s="65"/>
      <c r="T4" s="505" t="s">
        <v>172</v>
      </c>
      <c r="U4" s="505"/>
      <c r="V4" s="505"/>
      <c r="W4" s="506" t="s">
        <v>177</v>
      </c>
      <c r="X4" s="506"/>
      <c r="Y4" s="506"/>
    </row>
    <row r="5" spans="1:25" ht="39.75" customHeight="1">
      <c r="A5" s="470"/>
      <c r="B5" s="477"/>
      <c r="C5" s="478"/>
      <c r="D5" s="479"/>
      <c r="E5" s="482"/>
      <c r="F5" s="493"/>
      <c r="G5" s="493"/>
      <c r="H5" s="493"/>
      <c r="I5" s="459" t="s">
        <v>17</v>
      </c>
      <c r="J5" s="459" t="s">
        <v>6</v>
      </c>
      <c r="K5" s="459" t="s">
        <v>7</v>
      </c>
      <c r="L5" s="459" t="s">
        <v>17</v>
      </c>
      <c r="M5" s="459" t="s">
        <v>6</v>
      </c>
      <c r="N5" s="459" t="s">
        <v>7</v>
      </c>
      <c r="O5" s="66">
        <v>2017</v>
      </c>
      <c r="P5" s="66">
        <v>2018</v>
      </c>
      <c r="Q5" s="66">
        <v>2019</v>
      </c>
      <c r="R5" s="65"/>
      <c r="T5" s="66">
        <v>2017</v>
      </c>
      <c r="U5" s="66">
        <v>2018</v>
      </c>
      <c r="V5" s="66">
        <v>2019</v>
      </c>
      <c r="W5" s="506"/>
      <c r="X5" s="506"/>
      <c r="Y5" s="506"/>
    </row>
    <row r="6" spans="1:25" ht="38.25">
      <c r="A6" s="460"/>
      <c r="B6" s="59" t="s">
        <v>4</v>
      </c>
      <c r="C6" s="59" t="s">
        <v>4</v>
      </c>
      <c r="D6" s="59" t="s">
        <v>4</v>
      </c>
      <c r="E6" s="79" t="s">
        <v>4</v>
      </c>
      <c r="F6" s="493"/>
      <c r="G6" s="59" t="s">
        <v>13</v>
      </c>
      <c r="H6" s="8" t="s">
        <v>90</v>
      </c>
      <c r="I6" s="460"/>
      <c r="J6" s="460"/>
      <c r="K6" s="460"/>
      <c r="L6" s="460"/>
      <c r="M6" s="460"/>
      <c r="N6" s="460"/>
      <c r="O6" s="87">
        <f>График!D11+График!D20</f>
        <v>1500535.4</v>
      </c>
      <c r="P6" s="87">
        <v>78253600</v>
      </c>
      <c r="Q6" s="87">
        <v>78354600</v>
      </c>
      <c r="R6" s="65"/>
      <c r="T6" s="93" t="e">
        <f>График!D10+График!#REF!+График!#REF!+График!D15+График!#REF!+График!D16</f>
        <v>#REF!</v>
      </c>
      <c r="U6" s="93">
        <v>5309286</v>
      </c>
      <c r="V6" s="93">
        <v>5309286</v>
      </c>
      <c r="W6" s="506"/>
      <c r="X6" s="506"/>
      <c r="Y6" s="506"/>
    </row>
    <row r="7" spans="1:25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541" t="s">
        <v>171</v>
      </c>
      <c r="T7" s="94"/>
      <c r="U7" s="94"/>
      <c r="V7" s="94"/>
      <c r="W7" s="94"/>
      <c r="X7" s="94"/>
      <c r="Y7" s="94"/>
    </row>
    <row r="8" spans="1:26" s="31" customFormat="1" ht="12.75" customHeight="1">
      <c r="A8" s="8"/>
      <c r="B8" s="37"/>
      <c r="C8" s="11"/>
      <c r="D8" s="34" t="s">
        <v>66</v>
      </c>
      <c r="E8" s="34"/>
      <c r="F8" s="69"/>
      <c r="G8" s="37"/>
      <c r="H8" s="37"/>
      <c r="I8" s="34">
        <f>I9+I10</f>
        <v>0</v>
      </c>
      <c r="J8" s="34">
        <f>J9+J10</f>
        <v>0</v>
      </c>
      <c r="K8" s="34">
        <f>K9+K10</f>
        <v>0</v>
      </c>
      <c r="L8" s="34"/>
      <c r="M8" s="34"/>
      <c r="N8" s="34"/>
      <c r="O8" s="542"/>
      <c r="P8" s="81" t="s">
        <v>130</v>
      </c>
      <c r="Q8" s="81" t="s">
        <v>175</v>
      </c>
      <c r="R8" s="68" t="s">
        <v>131</v>
      </c>
      <c r="T8" s="95"/>
      <c r="U8" s="95"/>
      <c r="V8" s="95"/>
      <c r="W8" s="98">
        <v>2017</v>
      </c>
      <c r="X8" s="98">
        <v>2018</v>
      </c>
      <c r="Y8" s="98">
        <v>2019</v>
      </c>
      <c r="Z8" s="101" t="s">
        <v>131</v>
      </c>
    </row>
    <row r="9" spans="1:26" ht="39.75" customHeight="1">
      <c r="A9" s="35" t="s">
        <v>167</v>
      </c>
      <c r="B9" s="8" t="s">
        <v>43</v>
      </c>
      <c r="C9" s="8" t="s">
        <v>43</v>
      </c>
      <c r="D9" s="8" t="s">
        <v>43</v>
      </c>
      <c r="E9" s="8" t="s">
        <v>19</v>
      </c>
      <c r="F9" s="493" t="s">
        <v>48</v>
      </c>
      <c r="G9" s="488" t="s">
        <v>49</v>
      </c>
      <c r="H9" s="488">
        <v>792</v>
      </c>
      <c r="I9" s="8"/>
      <c r="J9" s="8"/>
      <c r="K9" s="8"/>
      <c r="L9" s="27"/>
      <c r="M9" s="82"/>
      <c r="N9" s="82"/>
      <c r="O9" s="71"/>
      <c r="P9" s="90">
        <f>O9*I9</f>
        <v>0</v>
      </c>
      <c r="Q9" s="90" t="e">
        <f>Q12/P12*O9+O9</f>
        <v>#REF!</v>
      </c>
      <c r="R9" s="91" t="e">
        <f>Q9*I9</f>
        <v>#REF!</v>
      </c>
      <c r="T9" s="96" t="e">
        <f>T6/(O2-R2)</f>
        <v>#REF!</v>
      </c>
      <c r="U9" s="96" t="e">
        <f>U6/(P2-S2)</f>
        <v>#REF!</v>
      </c>
      <c r="V9" s="96" t="e">
        <f>V6/(Q2-T2)</f>
        <v>#REF!</v>
      </c>
      <c r="W9" s="99" t="e">
        <f>Q9+T9</f>
        <v>#REF!</v>
      </c>
      <c r="X9" s="99" t="e">
        <f>U9+Q9*P6/O6</f>
        <v>#REF!</v>
      </c>
      <c r="Y9" s="99" t="e">
        <f>V9+Q9*Q6/O6</f>
        <v>#REF!</v>
      </c>
      <c r="Z9" s="102" t="e">
        <f>W9*J9</f>
        <v>#REF!</v>
      </c>
    </row>
    <row r="10" spans="1:26" ht="57" customHeight="1">
      <c r="A10" s="35" t="s">
        <v>168</v>
      </c>
      <c r="B10" s="8" t="s">
        <v>197</v>
      </c>
      <c r="C10" s="8" t="s">
        <v>43</v>
      </c>
      <c r="D10" s="8" t="s">
        <v>43</v>
      </c>
      <c r="E10" s="8" t="s">
        <v>19</v>
      </c>
      <c r="F10" s="493"/>
      <c r="G10" s="488"/>
      <c r="H10" s="488"/>
      <c r="I10" s="8"/>
      <c r="J10" s="8"/>
      <c r="K10" s="8"/>
      <c r="L10" s="109" t="e">
        <f>W10</f>
        <v>#REF!</v>
      </c>
      <c r="M10" s="109" t="e">
        <f>X10</f>
        <v>#REF!</v>
      </c>
      <c r="N10" s="109" t="e">
        <f>Y10</f>
        <v>#REF!</v>
      </c>
      <c r="O10" s="86">
        <v>645537</v>
      </c>
      <c r="P10" s="87">
        <f>I10*O10</f>
        <v>0</v>
      </c>
      <c r="Q10" s="86" t="e">
        <f>Q12/P12*O10+O10</f>
        <v>#REF!</v>
      </c>
      <c r="R10" s="91" t="e">
        <f>Q10*I10</f>
        <v>#REF!</v>
      </c>
      <c r="T10" s="96"/>
      <c r="U10" s="96"/>
      <c r="V10" s="96"/>
      <c r="W10" s="99" t="e">
        <f>Q10+T10</f>
        <v>#REF!</v>
      </c>
      <c r="X10" s="99" t="e">
        <f>U10+Q10*P6/O6</f>
        <v>#REF!</v>
      </c>
      <c r="Y10" s="99" t="e">
        <f>V10+Q10*Q6/O6</f>
        <v>#REF!</v>
      </c>
      <c r="Z10" s="102" t="e">
        <f>W10*J10</f>
        <v>#REF!</v>
      </c>
    </row>
    <row r="11" spans="5:26" ht="12.75">
      <c r="E11" s="39"/>
      <c r="F11" s="39"/>
      <c r="G11" s="39"/>
      <c r="P11" s="89">
        <f>SUM(P9:P10)</f>
        <v>0</v>
      </c>
      <c r="R11" s="92" t="e">
        <f>SUM(R9:R10)</f>
        <v>#REF!</v>
      </c>
      <c r="T11" s="519" t="s">
        <v>131</v>
      </c>
      <c r="U11" s="520"/>
      <c r="V11" s="520"/>
      <c r="Y11" s="100"/>
      <c r="Z11" s="103" t="e">
        <f>SUM(Z9:Z10)</f>
        <v>#REF!</v>
      </c>
    </row>
    <row r="12" spans="1:26" ht="35.25" customHeight="1">
      <c r="A12" s="469" t="s">
        <v>50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529"/>
      <c r="O12" s="81" t="s">
        <v>174</v>
      </c>
      <c r="P12" s="89" t="e">
        <f>'1РДО о'!P10+P11+#REF!+#REF!+#REF!+#REF!</f>
        <v>#REF!</v>
      </c>
      <c r="Q12" s="61" t="e">
        <f>O6-P12</f>
        <v>#REF!</v>
      </c>
      <c r="R12" s="92" t="e">
        <f>'1РДО о'!R10+#REF!+#REF!+#REF!+#REF!+'555о'!R11</f>
        <v>#REF!</v>
      </c>
      <c r="T12" s="123" t="e">
        <f>T9*I9</f>
        <v>#REF!</v>
      </c>
      <c r="U12" s="123" t="e">
        <f>U9*J9</f>
        <v>#REF!</v>
      </c>
      <c r="V12" s="123" t="e">
        <f>V9*K9</f>
        <v>#REF!</v>
      </c>
      <c r="Z12" s="103" t="e">
        <f>Z11+#REF!+#REF!+#REF!+#REF!</f>
        <v>#REF!</v>
      </c>
    </row>
    <row r="14" spans="1:22" ht="18.75">
      <c r="A14" s="5" t="s">
        <v>51</v>
      </c>
      <c r="T14" s="124" t="e">
        <f>#REF!+#REF!+#REF!+#REF!+T12</f>
        <v>#REF!</v>
      </c>
      <c r="U14" s="124" t="e">
        <f>'2 П о'!P14+#REF!+#REF!+#REF!+#REF!+U12</f>
        <v>#REF!</v>
      </c>
      <c r="V14" s="124" t="e">
        <f>'2 П о'!Q14+#REF!+#REF!+#REF!+#REF!+V12</f>
        <v>#REF!</v>
      </c>
    </row>
    <row r="15" spans="19:22" ht="12.75">
      <c r="S15" s="118" t="s">
        <v>190</v>
      </c>
      <c r="T15" s="118">
        <v>41000</v>
      </c>
      <c r="U15" s="118">
        <v>41000</v>
      </c>
      <c r="V15" s="118">
        <v>41000</v>
      </c>
    </row>
    <row r="16" spans="1:19" ht="12.75" customHeight="1">
      <c r="A16" s="477" t="s">
        <v>14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S16" s="118" t="s">
        <v>189</v>
      </c>
    </row>
    <row r="17" spans="1:14" ht="25.5" customHeight="1">
      <c r="A17" s="83" t="s">
        <v>9</v>
      </c>
      <c r="B17" s="83" t="s">
        <v>10</v>
      </c>
      <c r="C17" s="83" t="s">
        <v>11</v>
      </c>
      <c r="D17" s="83" t="s">
        <v>12</v>
      </c>
      <c r="E17" s="486" t="s">
        <v>13</v>
      </c>
      <c r="F17" s="490"/>
      <c r="G17" s="490"/>
      <c r="H17" s="490"/>
      <c r="I17" s="490"/>
      <c r="J17" s="490"/>
      <c r="K17" s="490"/>
      <c r="L17" s="490"/>
      <c r="M17" s="490"/>
      <c r="N17" s="487"/>
    </row>
    <row r="18" spans="1:14" ht="12.75" customHeight="1">
      <c r="A18" s="83">
        <v>1</v>
      </c>
      <c r="B18" s="83">
        <v>2</v>
      </c>
      <c r="C18" s="83">
        <v>3</v>
      </c>
      <c r="D18" s="83">
        <v>4</v>
      </c>
      <c r="E18" s="486">
        <v>5</v>
      </c>
      <c r="F18" s="490"/>
      <c r="G18" s="490"/>
      <c r="H18" s="490"/>
      <c r="I18" s="490"/>
      <c r="J18" s="490"/>
      <c r="K18" s="490"/>
      <c r="L18" s="490"/>
      <c r="M18" s="490"/>
      <c r="N18" s="487"/>
    </row>
    <row r="19" spans="1:14" ht="53.25" customHeight="1">
      <c r="A19" s="84" t="s">
        <v>24</v>
      </c>
      <c r="B19" s="84" t="s">
        <v>25</v>
      </c>
      <c r="C19" s="84" t="s">
        <v>135</v>
      </c>
      <c r="D19" s="84" t="s">
        <v>136</v>
      </c>
      <c r="E19" s="514" t="s">
        <v>137</v>
      </c>
      <c r="F19" s="530"/>
      <c r="G19" s="530"/>
      <c r="H19" s="530"/>
      <c r="I19" s="530"/>
      <c r="J19" s="530"/>
      <c r="K19" s="530"/>
      <c r="L19" s="530"/>
      <c r="M19" s="530"/>
      <c r="N19" s="515"/>
    </row>
    <row r="20" spans="1:5" ht="12.75">
      <c r="A20" s="80"/>
      <c r="B20" s="80"/>
      <c r="C20" s="30"/>
      <c r="D20" s="30"/>
      <c r="E20" s="30"/>
    </row>
    <row r="21" ht="18.75">
      <c r="A21" s="5" t="s">
        <v>52</v>
      </c>
    </row>
    <row r="22" ht="24" customHeight="1">
      <c r="A22" s="5" t="s">
        <v>53</v>
      </c>
    </row>
    <row r="23" spans="1:14" ht="12.75" customHeight="1">
      <c r="A23" s="495" t="s">
        <v>178</v>
      </c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</row>
    <row r="24" spans="1:14" ht="12.75" customHeight="1">
      <c r="A24" s="491" t="s">
        <v>138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</row>
    <row r="25" spans="1:14" ht="27.75" customHeight="1">
      <c r="A25" s="491" t="s">
        <v>213</v>
      </c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</row>
    <row r="26" spans="1:14" ht="26.25" customHeight="1">
      <c r="A26" s="491" t="s">
        <v>139</v>
      </c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</row>
    <row r="27" spans="1:14" ht="79.5" customHeight="1">
      <c r="A27" s="492" t="s">
        <v>140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</row>
    <row r="28" spans="1:14" ht="27" customHeight="1">
      <c r="A28" s="492" t="s">
        <v>69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</row>
    <row r="29" spans="1:14" ht="27.75" customHeight="1">
      <c r="A29" s="492" t="s">
        <v>209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</row>
    <row r="30" spans="1:14" ht="12.75" customHeight="1">
      <c r="A30" s="492" t="s">
        <v>55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</row>
    <row r="31" ht="12.75" customHeight="1">
      <c r="A31" s="28"/>
    </row>
    <row r="32" ht="16.5" customHeight="1">
      <c r="A32" s="5" t="s">
        <v>56</v>
      </c>
    </row>
    <row r="33" ht="15.75">
      <c r="A33" s="29"/>
    </row>
    <row r="34" spans="1:14" ht="27" customHeight="1">
      <c r="A34" s="488" t="s">
        <v>15</v>
      </c>
      <c r="B34" s="488"/>
      <c r="C34" s="488"/>
      <c r="D34" s="488" t="s">
        <v>57</v>
      </c>
      <c r="E34" s="488"/>
      <c r="F34" s="488"/>
      <c r="G34" s="488"/>
      <c r="H34" s="488"/>
      <c r="I34" s="488"/>
      <c r="J34" s="488"/>
      <c r="K34" s="488"/>
      <c r="L34" s="488"/>
      <c r="M34" s="488" t="s">
        <v>16</v>
      </c>
      <c r="N34" s="488"/>
    </row>
    <row r="35" spans="1:22" s="14" customFormat="1" ht="12.75">
      <c r="A35" s="494">
        <v>1</v>
      </c>
      <c r="B35" s="494"/>
      <c r="C35" s="494"/>
      <c r="D35" s="494">
        <v>2</v>
      </c>
      <c r="E35" s="494"/>
      <c r="F35" s="494"/>
      <c r="G35" s="494"/>
      <c r="H35" s="494"/>
      <c r="I35" s="494"/>
      <c r="J35" s="494"/>
      <c r="K35" s="494"/>
      <c r="L35" s="494"/>
      <c r="M35" s="494">
        <v>3</v>
      </c>
      <c r="N35" s="494"/>
      <c r="T35"/>
      <c r="U35"/>
      <c r="V35"/>
    </row>
    <row r="36" spans="1:22" ht="57" customHeight="1">
      <c r="A36" s="532" t="s">
        <v>65</v>
      </c>
      <c r="B36" s="533"/>
      <c r="C36" s="534"/>
      <c r="D36" s="531" t="s">
        <v>58</v>
      </c>
      <c r="E36" s="531"/>
      <c r="F36" s="531"/>
      <c r="G36" s="531"/>
      <c r="H36" s="531"/>
      <c r="I36" s="531"/>
      <c r="J36" s="531"/>
      <c r="K36" s="531"/>
      <c r="L36" s="531"/>
      <c r="M36" s="488" t="s">
        <v>64</v>
      </c>
      <c r="N36" s="488"/>
      <c r="T36" s="14"/>
      <c r="U36" s="14"/>
      <c r="V36" s="14"/>
    </row>
    <row r="37" spans="1:14" ht="25.5" customHeight="1">
      <c r="A37" s="535"/>
      <c r="B37" s="536"/>
      <c r="C37" s="537"/>
      <c r="D37" s="531" t="s">
        <v>59</v>
      </c>
      <c r="E37" s="531"/>
      <c r="F37" s="531"/>
      <c r="G37" s="531"/>
      <c r="H37" s="531"/>
      <c r="I37" s="531"/>
      <c r="J37" s="531"/>
      <c r="K37" s="531"/>
      <c r="L37" s="531"/>
      <c r="M37" s="488"/>
      <c r="N37" s="488"/>
    </row>
    <row r="38" spans="1:14" ht="27" customHeight="1">
      <c r="A38" s="535"/>
      <c r="B38" s="536"/>
      <c r="C38" s="537"/>
      <c r="D38" s="531" t="s">
        <v>60</v>
      </c>
      <c r="E38" s="531"/>
      <c r="F38" s="531"/>
      <c r="G38" s="531"/>
      <c r="H38" s="531"/>
      <c r="I38" s="531"/>
      <c r="J38" s="531"/>
      <c r="K38" s="531"/>
      <c r="L38" s="531"/>
      <c r="M38" s="488"/>
      <c r="N38" s="488"/>
    </row>
    <row r="39" spans="1:14" ht="19.5" customHeight="1">
      <c r="A39" s="535"/>
      <c r="B39" s="536"/>
      <c r="C39" s="537"/>
      <c r="D39" s="531" t="s">
        <v>61</v>
      </c>
      <c r="E39" s="531"/>
      <c r="F39" s="531"/>
      <c r="G39" s="531"/>
      <c r="H39" s="531"/>
      <c r="I39" s="531"/>
      <c r="J39" s="531"/>
      <c r="K39" s="531"/>
      <c r="L39" s="531"/>
      <c r="M39" s="488"/>
      <c r="N39" s="488"/>
    </row>
    <row r="40" spans="1:14" ht="19.5" customHeight="1">
      <c r="A40" s="535"/>
      <c r="B40" s="536"/>
      <c r="C40" s="537"/>
      <c r="D40" s="531" t="s">
        <v>62</v>
      </c>
      <c r="E40" s="531"/>
      <c r="F40" s="531"/>
      <c r="G40" s="531"/>
      <c r="H40" s="531"/>
      <c r="I40" s="531"/>
      <c r="J40" s="531"/>
      <c r="K40" s="531"/>
      <c r="L40" s="531"/>
      <c r="M40" s="488"/>
      <c r="N40" s="488"/>
    </row>
    <row r="41" spans="1:14" ht="24" customHeight="1">
      <c r="A41" s="538"/>
      <c r="B41" s="539"/>
      <c r="C41" s="540"/>
      <c r="D41" s="531" t="s">
        <v>63</v>
      </c>
      <c r="E41" s="531"/>
      <c r="F41" s="531"/>
      <c r="G41" s="531"/>
      <c r="H41" s="531"/>
      <c r="I41" s="531"/>
      <c r="J41" s="531"/>
      <c r="K41" s="531"/>
      <c r="L41" s="531"/>
      <c r="M41" s="488"/>
      <c r="N41" s="488"/>
    </row>
  </sheetData>
  <sheetProtection/>
  <mergeCells count="51">
    <mergeCell ref="O1:Q1"/>
    <mergeCell ref="R1:T1"/>
    <mergeCell ref="T4:V4"/>
    <mergeCell ref="W4:Y6"/>
    <mergeCell ref="O7:O8"/>
    <mergeCell ref="D40:L40"/>
    <mergeCell ref="A26:N26"/>
    <mergeCell ref="I3:K3"/>
    <mergeCell ref="A30:N30"/>
    <mergeCell ref="G9:G10"/>
    <mergeCell ref="A34:C34"/>
    <mergeCell ref="D34:L34"/>
    <mergeCell ref="M34:N34"/>
    <mergeCell ref="D35:L35"/>
    <mergeCell ref="M35:N35"/>
    <mergeCell ref="D39:L39"/>
    <mergeCell ref="A35:C35"/>
    <mergeCell ref="D38:L38"/>
    <mergeCell ref="D41:L41"/>
    <mergeCell ref="M36:N41"/>
    <mergeCell ref="O4:Q4"/>
    <mergeCell ref="D36:L36"/>
    <mergeCell ref="D37:L37"/>
    <mergeCell ref="F9:F10"/>
    <mergeCell ref="A24:N24"/>
    <mergeCell ref="A36:C41"/>
    <mergeCell ref="A28:N28"/>
    <mergeCell ref="A29:N29"/>
    <mergeCell ref="A27:N27"/>
    <mergeCell ref="E19:N19"/>
    <mergeCell ref="A23:N23"/>
    <mergeCell ref="A3:A6"/>
    <mergeCell ref="B3:D5"/>
    <mergeCell ref="E18:N18"/>
    <mergeCell ref="F4:F6"/>
    <mergeCell ref="G4:H5"/>
    <mergeCell ref="I5:I6"/>
    <mergeCell ref="A25:N25"/>
    <mergeCell ref="E17:N17"/>
    <mergeCell ref="H9:H10"/>
    <mergeCell ref="J5:J6"/>
    <mergeCell ref="K5:K6"/>
    <mergeCell ref="A16:N16"/>
    <mergeCell ref="A12:N12"/>
    <mergeCell ref="T11:V11"/>
    <mergeCell ref="E3:E5"/>
    <mergeCell ref="F3:H3"/>
    <mergeCell ref="M5:M6"/>
    <mergeCell ref="N5:N6"/>
    <mergeCell ref="L3:N3"/>
    <mergeCell ref="L5:L6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M51"/>
  <sheetViews>
    <sheetView view="pageBreakPreview" zoomScale="98" zoomScaleSheetLayoutView="98" zoomScalePageLayoutView="0" workbookViewId="0" topLeftCell="A1">
      <selection activeCell="E60" sqref="E60"/>
    </sheetView>
  </sheetViews>
  <sheetFormatPr defaultColWidth="9.00390625" defaultRowHeight="12.75"/>
  <cols>
    <col min="1" max="1" width="13.125" style="0" customWidth="1"/>
    <col min="2" max="2" width="19.625" style="0" customWidth="1"/>
    <col min="3" max="3" width="13.75390625" style="0" customWidth="1"/>
    <col min="4" max="4" width="14.625" style="0" customWidth="1"/>
    <col min="5" max="5" width="27.25390625" style="0" customWidth="1"/>
    <col min="6" max="6" width="7.125" style="0" customWidth="1"/>
    <col min="7" max="7" width="6.25390625" style="0" customWidth="1"/>
    <col min="8" max="8" width="10.00390625" style="0" customWidth="1"/>
    <col min="11" max="11" width="8.875" style="0" customWidth="1"/>
    <col min="12" max="12" width="9.25390625" style="0" customWidth="1"/>
    <col min="13" max="13" width="9.75390625" style="0" customWidth="1"/>
  </cols>
  <sheetData>
    <row r="1" spans="1:10" ht="19.5" thickBot="1">
      <c r="A1" s="461" t="s">
        <v>166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3" ht="45" customHeight="1" thickBot="1">
      <c r="A2" s="462" t="s">
        <v>191</v>
      </c>
      <c r="B2" s="462"/>
      <c r="C2" s="462"/>
      <c r="D2" s="462"/>
      <c r="E2" s="462"/>
      <c r="F2" s="462"/>
      <c r="G2" s="462"/>
      <c r="H2" s="462"/>
      <c r="I2" s="56"/>
      <c r="J2" s="463" t="s">
        <v>88</v>
      </c>
      <c r="K2" s="464"/>
      <c r="L2" s="553" t="s">
        <v>192</v>
      </c>
      <c r="M2" s="554"/>
    </row>
    <row r="3" spans="1:13" ht="18.75" customHeight="1">
      <c r="A3" s="462" t="s">
        <v>36</v>
      </c>
      <c r="B3" s="462"/>
      <c r="C3" s="462"/>
      <c r="D3" s="462"/>
      <c r="E3" s="462"/>
      <c r="F3" s="462"/>
      <c r="G3" s="462"/>
      <c r="H3" s="462"/>
      <c r="I3" s="56"/>
      <c r="J3" s="56"/>
      <c r="K3" s="56"/>
      <c r="L3" s="56"/>
      <c r="M3" s="56"/>
    </row>
    <row r="4" spans="1:13" ht="19.5" customHeight="1">
      <c r="A4" s="511" t="s">
        <v>91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7"/>
      <c r="M4" s="57"/>
    </row>
    <row r="5" spans="1:13" ht="19.5" customHeight="1">
      <c r="A5" s="524" t="s">
        <v>38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</row>
    <row r="6" spans="1:13" ht="25.5" customHeight="1">
      <c r="A6" s="459" t="s">
        <v>2</v>
      </c>
      <c r="B6" s="471" t="s">
        <v>21</v>
      </c>
      <c r="C6" s="473"/>
      <c r="D6" s="480" t="s">
        <v>22</v>
      </c>
      <c r="E6" s="493" t="s">
        <v>23</v>
      </c>
      <c r="F6" s="493"/>
      <c r="G6" s="493"/>
      <c r="H6" s="493"/>
      <c r="I6" s="493"/>
      <c r="J6" s="493"/>
      <c r="K6" s="483" t="s">
        <v>39</v>
      </c>
      <c r="L6" s="484"/>
      <c r="M6" s="485"/>
    </row>
    <row r="7" spans="1:13" ht="17.25" customHeight="1">
      <c r="A7" s="470"/>
      <c r="B7" s="474"/>
      <c r="C7" s="476"/>
      <c r="D7" s="481"/>
      <c r="E7" s="493"/>
      <c r="F7" s="493"/>
      <c r="G7" s="493"/>
      <c r="H7" s="493"/>
      <c r="I7" s="493"/>
      <c r="J7" s="493"/>
      <c r="K7" s="8" t="s">
        <v>40</v>
      </c>
      <c r="L7" s="8" t="s">
        <v>41</v>
      </c>
      <c r="M7" s="8" t="s">
        <v>42</v>
      </c>
    </row>
    <row r="8" spans="1:13" ht="51" customHeight="1">
      <c r="A8" s="470"/>
      <c r="B8" s="477"/>
      <c r="C8" s="479"/>
      <c r="D8" s="482"/>
      <c r="E8" s="493" t="s">
        <v>3</v>
      </c>
      <c r="F8" s="493"/>
      <c r="G8" s="493"/>
      <c r="H8" s="493"/>
      <c r="I8" s="486" t="s">
        <v>89</v>
      </c>
      <c r="J8" s="487"/>
      <c r="K8" s="459" t="s">
        <v>17</v>
      </c>
      <c r="L8" s="459" t="s">
        <v>6</v>
      </c>
      <c r="M8" s="459" t="s">
        <v>7</v>
      </c>
    </row>
    <row r="9" spans="1:13" ht="27.75" customHeight="1">
      <c r="A9" s="460"/>
      <c r="B9" s="126" t="s">
        <v>4</v>
      </c>
      <c r="C9" s="126" t="s">
        <v>4</v>
      </c>
      <c r="D9" s="126" t="s">
        <v>4</v>
      </c>
      <c r="E9" s="493"/>
      <c r="F9" s="493"/>
      <c r="G9" s="493"/>
      <c r="H9" s="493"/>
      <c r="I9" s="126" t="s">
        <v>13</v>
      </c>
      <c r="J9" s="9" t="s">
        <v>90</v>
      </c>
      <c r="K9" s="460"/>
      <c r="L9" s="460"/>
      <c r="M9" s="460"/>
    </row>
    <row r="10" spans="1:13" s="14" customFormat="1" ht="11.25">
      <c r="A10" s="38">
        <v>1</v>
      </c>
      <c r="B10" s="38">
        <v>2</v>
      </c>
      <c r="C10" s="38">
        <v>3</v>
      </c>
      <c r="D10" s="12">
        <v>4</v>
      </c>
      <c r="E10" s="543">
        <v>5</v>
      </c>
      <c r="F10" s="544"/>
      <c r="G10" s="544"/>
      <c r="H10" s="545"/>
      <c r="I10" s="12">
        <v>6</v>
      </c>
      <c r="J10" s="12">
        <v>7</v>
      </c>
      <c r="K10" s="12">
        <v>8</v>
      </c>
      <c r="L10" s="12">
        <v>9</v>
      </c>
      <c r="M10" s="12">
        <v>10</v>
      </c>
    </row>
    <row r="11" spans="1:13" ht="33" customHeight="1">
      <c r="A11" s="551" t="s">
        <v>193</v>
      </c>
      <c r="B11" s="459" t="s">
        <v>194</v>
      </c>
      <c r="C11" s="459" t="s">
        <v>32</v>
      </c>
      <c r="D11" s="459" t="s">
        <v>32</v>
      </c>
      <c r="E11" s="488" t="s">
        <v>195</v>
      </c>
      <c r="F11" s="488"/>
      <c r="G11" s="488"/>
      <c r="H11" s="488"/>
      <c r="I11" s="8" t="s">
        <v>33</v>
      </c>
      <c r="J11" s="8">
        <v>744</v>
      </c>
      <c r="K11" s="127" t="s">
        <v>30</v>
      </c>
      <c r="L11" s="127" t="s">
        <v>30</v>
      </c>
      <c r="M11" s="127" t="s">
        <v>30</v>
      </c>
    </row>
    <row r="12" spans="1:13" ht="43.5" customHeight="1">
      <c r="A12" s="552"/>
      <c r="B12" s="460"/>
      <c r="C12" s="460"/>
      <c r="D12" s="460"/>
      <c r="E12" s="483" t="s">
        <v>196</v>
      </c>
      <c r="F12" s="484"/>
      <c r="G12" s="484"/>
      <c r="H12" s="485"/>
      <c r="I12" s="8" t="s">
        <v>33</v>
      </c>
      <c r="J12" s="8">
        <v>744</v>
      </c>
      <c r="K12" s="127" t="s">
        <v>30</v>
      </c>
      <c r="L12" s="127" t="s">
        <v>30</v>
      </c>
      <c r="M12" s="127" t="s">
        <v>30</v>
      </c>
    </row>
    <row r="13" spans="1:10" ht="43.5" customHeight="1">
      <c r="A13" s="469" t="s">
        <v>45</v>
      </c>
      <c r="B13" s="469"/>
      <c r="C13" s="469"/>
      <c r="D13" s="469"/>
      <c r="E13" s="469"/>
      <c r="F13" s="469"/>
      <c r="G13" s="469"/>
      <c r="H13" s="469"/>
      <c r="I13" s="469"/>
      <c r="J13" s="469"/>
    </row>
    <row r="14" spans="1:10" ht="1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6.5">
      <c r="A15" s="25" t="s">
        <v>46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3" ht="35.25" customHeight="1">
      <c r="A17" s="459" t="s">
        <v>2</v>
      </c>
      <c r="B17" s="471" t="s">
        <v>21</v>
      </c>
      <c r="C17" s="473"/>
      <c r="D17" s="480" t="s">
        <v>22</v>
      </c>
      <c r="E17" s="488" t="s">
        <v>20</v>
      </c>
      <c r="F17" s="488"/>
      <c r="G17" s="488"/>
      <c r="H17" s="483" t="s">
        <v>92</v>
      </c>
      <c r="I17" s="484"/>
      <c r="J17" s="485"/>
      <c r="K17" s="486" t="s">
        <v>47</v>
      </c>
      <c r="L17" s="490"/>
      <c r="M17" s="487"/>
    </row>
    <row r="18" spans="1:13" ht="26.25" customHeight="1">
      <c r="A18" s="470"/>
      <c r="B18" s="474"/>
      <c r="C18" s="476"/>
      <c r="D18" s="481"/>
      <c r="E18" s="493" t="s">
        <v>3</v>
      </c>
      <c r="F18" s="486" t="s">
        <v>89</v>
      </c>
      <c r="G18" s="487"/>
      <c r="H18" s="8" t="s">
        <v>40</v>
      </c>
      <c r="I18" s="8" t="s">
        <v>41</v>
      </c>
      <c r="J18" s="8" t="s">
        <v>42</v>
      </c>
      <c r="K18" s="8" t="s">
        <v>40</v>
      </c>
      <c r="L18" s="8" t="s">
        <v>41</v>
      </c>
      <c r="M18" s="8" t="s">
        <v>42</v>
      </c>
    </row>
    <row r="19" spans="1:13" ht="32.25" customHeight="1">
      <c r="A19" s="470"/>
      <c r="B19" s="477"/>
      <c r="C19" s="479"/>
      <c r="D19" s="482"/>
      <c r="E19" s="493"/>
      <c r="F19" s="480" t="s">
        <v>13</v>
      </c>
      <c r="G19" s="459" t="s">
        <v>90</v>
      </c>
      <c r="H19" s="459" t="s">
        <v>17</v>
      </c>
      <c r="I19" s="459" t="s">
        <v>6</v>
      </c>
      <c r="J19" s="459" t="s">
        <v>7</v>
      </c>
      <c r="K19" s="459" t="s">
        <v>17</v>
      </c>
      <c r="L19" s="459" t="s">
        <v>6</v>
      </c>
      <c r="M19" s="459" t="s">
        <v>7</v>
      </c>
    </row>
    <row r="20" spans="1:13" ht="28.5" customHeight="1">
      <c r="A20" s="460"/>
      <c r="B20" s="126" t="s">
        <v>4</v>
      </c>
      <c r="C20" s="126" t="s">
        <v>4</v>
      </c>
      <c r="D20" s="126" t="s">
        <v>4</v>
      </c>
      <c r="E20" s="493"/>
      <c r="F20" s="482"/>
      <c r="G20" s="460"/>
      <c r="H20" s="460"/>
      <c r="I20" s="460"/>
      <c r="J20" s="460"/>
      <c r="K20" s="460"/>
      <c r="L20" s="460"/>
      <c r="M20" s="460"/>
    </row>
    <row r="21" spans="1:13" ht="12.75">
      <c r="A21" s="38">
        <v>1</v>
      </c>
      <c r="B21" s="38">
        <v>2</v>
      </c>
      <c r="C21" s="38">
        <v>3</v>
      </c>
      <c r="D21" s="38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12">
        <v>11</v>
      </c>
      <c r="L21" s="12">
        <v>12</v>
      </c>
      <c r="M21" s="12">
        <v>13</v>
      </c>
    </row>
    <row r="22" spans="1:13" ht="69" customHeight="1">
      <c r="A22" s="16" t="s">
        <v>193</v>
      </c>
      <c r="B22" s="8" t="s">
        <v>194</v>
      </c>
      <c r="C22" s="8" t="s">
        <v>32</v>
      </c>
      <c r="D22" s="8" t="s">
        <v>32</v>
      </c>
      <c r="E22" s="126" t="s">
        <v>70</v>
      </c>
      <c r="F22" s="8" t="s">
        <v>49</v>
      </c>
      <c r="G22" s="8">
        <v>792</v>
      </c>
      <c r="H22" s="127"/>
      <c r="I22" s="127"/>
      <c r="J22" s="127"/>
      <c r="K22" s="129"/>
      <c r="L22" s="128"/>
      <c r="M22" s="128"/>
    </row>
    <row r="23" spans="1:13" ht="42.75" customHeight="1">
      <c r="A23" s="469" t="s">
        <v>50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</row>
    <row r="25" ht="18.75">
      <c r="A25" s="5" t="s">
        <v>51</v>
      </c>
    </row>
    <row r="27" spans="1:13" ht="12.75" customHeight="1">
      <c r="A27" s="477" t="s">
        <v>14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</row>
    <row r="28" spans="1:13" ht="15" customHeight="1">
      <c r="A28" s="126" t="s">
        <v>9</v>
      </c>
      <c r="B28" s="126" t="s">
        <v>10</v>
      </c>
      <c r="C28" s="126" t="s">
        <v>11</v>
      </c>
      <c r="D28" s="126" t="s">
        <v>12</v>
      </c>
      <c r="E28" s="486" t="s">
        <v>13</v>
      </c>
      <c r="F28" s="490"/>
      <c r="G28" s="490"/>
      <c r="H28" s="490"/>
      <c r="I28" s="490"/>
      <c r="J28" s="490"/>
      <c r="K28" s="490"/>
      <c r="L28" s="490"/>
      <c r="M28" s="490"/>
    </row>
    <row r="29" spans="1:13" ht="12.75">
      <c r="A29" s="130">
        <v>1</v>
      </c>
      <c r="B29" s="130">
        <v>2</v>
      </c>
      <c r="C29" s="130">
        <v>3</v>
      </c>
      <c r="D29" s="130">
        <v>4</v>
      </c>
      <c r="E29" s="549">
        <v>5</v>
      </c>
      <c r="F29" s="550"/>
      <c r="G29" s="550"/>
      <c r="H29" s="550"/>
      <c r="I29" s="550"/>
      <c r="J29" s="550"/>
      <c r="K29" s="550"/>
      <c r="L29" s="550"/>
      <c r="M29" s="550"/>
    </row>
    <row r="30" spans="1:13" ht="57" customHeight="1">
      <c r="A30" s="127" t="s">
        <v>24</v>
      </c>
      <c r="B30" s="127" t="s">
        <v>25</v>
      </c>
      <c r="C30" s="127" t="s">
        <v>135</v>
      </c>
      <c r="D30" s="127" t="s">
        <v>136</v>
      </c>
      <c r="E30" s="486" t="s">
        <v>137</v>
      </c>
      <c r="F30" s="490"/>
      <c r="G30" s="490"/>
      <c r="H30" s="490"/>
      <c r="I30" s="490"/>
      <c r="J30" s="490"/>
      <c r="K30" s="490"/>
      <c r="L30" s="490"/>
      <c r="M30" s="490"/>
    </row>
    <row r="31" spans="1:5" ht="12.75">
      <c r="A31" s="125"/>
      <c r="B31" s="125"/>
      <c r="C31" s="30"/>
      <c r="D31" s="30"/>
      <c r="E31" s="30"/>
    </row>
    <row r="32" ht="18.75">
      <c r="A32" s="5" t="s">
        <v>52</v>
      </c>
    </row>
    <row r="33" ht="18.75">
      <c r="A33" s="5" t="s">
        <v>53</v>
      </c>
    </row>
    <row r="34" spans="1:13" ht="18.75" customHeight="1">
      <c r="A34" s="491" t="s">
        <v>138</v>
      </c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</row>
    <row r="35" spans="1:13" ht="15" customHeight="1">
      <c r="A35" s="491" t="s">
        <v>54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</row>
    <row r="36" spans="1:13" ht="27" customHeight="1">
      <c r="A36" s="491" t="s">
        <v>139</v>
      </c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</row>
    <row r="37" spans="1:13" ht="72" customHeight="1">
      <c r="A37" s="492" t="s">
        <v>140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</row>
    <row r="38" spans="1:13" ht="28.5" customHeight="1">
      <c r="A38" s="492" t="s">
        <v>69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</row>
    <row r="39" spans="1:13" ht="29.25" customHeight="1">
      <c r="A39" s="492" t="s">
        <v>141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</row>
    <row r="40" spans="1:13" ht="18" customHeight="1">
      <c r="A40" s="492" t="s">
        <v>55</v>
      </c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</row>
    <row r="41" ht="12.75">
      <c r="A41" s="28"/>
    </row>
    <row r="42" ht="18.75">
      <c r="A42" s="5" t="s">
        <v>56</v>
      </c>
    </row>
    <row r="43" ht="15.75">
      <c r="A43" s="29"/>
    </row>
    <row r="44" spans="1:13" ht="32.25" customHeight="1">
      <c r="A44" s="483" t="s">
        <v>15</v>
      </c>
      <c r="B44" s="484"/>
      <c r="C44" s="484"/>
      <c r="D44" s="485"/>
      <c r="E44" s="483" t="s">
        <v>57</v>
      </c>
      <c r="F44" s="484"/>
      <c r="G44" s="484"/>
      <c r="H44" s="484"/>
      <c r="I44" s="484"/>
      <c r="J44" s="484"/>
      <c r="K44" s="485"/>
      <c r="L44" s="488" t="s">
        <v>16</v>
      </c>
      <c r="M44" s="488"/>
    </row>
    <row r="45" spans="1:13" ht="10.5" customHeight="1">
      <c r="A45" s="543">
        <v>1</v>
      </c>
      <c r="B45" s="544"/>
      <c r="C45" s="544"/>
      <c r="D45" s="545"/>
      <c r="E45" s="543">
        <v>3</v>
      </c>
      <c r="F45" s="544"/>
      <c r="G45" s="544"/>
      <c r="H45" s="544"/>
      <c r="I45" s="544"/>
      <c r="J45" s="544"/>
      <c r="K45" s="545"/>
      <c r="L45" s="494">
        <v>3</v>
      </c>
      <c r="M45" s="494"/>
    </row>
    <row r="46" spans="1:13" ht="57" customHeight="1">
      <c r="A46" s="532" t="s">
        <v>202</v>
      </c>
      <c r="B46" s="533"/>
      <c r="C46" s="533"/>
      <c r="D46" s="534"/>
      <c r="E46" s="546" t="s">
        <v>58</v>
      </c>
      <c r="F46" s="547"/>
      <c r="G46" s="547"/>
      <c r="H46" s="547"/>
      <c r="I46" s="547"/>
      <c r="J46" s="547"/>
      <c r="K46" s="548"/>
      <c r="L46" s="488" t="s">
        <v>64</v>
      </c>
      <c r="M46" s="488"/>
    </row>
    <row r="47" spans="1:13" ht="19.5" customHeight="1">
      <c r="A47" s="535"/>
      <c r="B47" s="536"/>
      <c r="C47" s="536"/>
      <c r="D47" s="537"/>
      <c r="E47" s="546" t="s">
        <v>59</v>
      </c>
      <c r="F47" s="547"/>
      <c r="G47" s="547"/>
      <c r="H47" s="547"/>
      <c r="I47" s="547"/>
      <c r="J47" s="547"/>
      <c r="K47" s="548"/>
      <c r="L47" s="488"/>
      <c r="M47" s="488"/>
    </row>
    <row r="48" spans="1:13" ht="16.5" customHeight="1">
      <c r="A48" s="535"/>
      <c r="B48" s="536"/>
      <c r="C48" s="536"/>
      <c r="D48" s="537"/>
      <c r="E48" s="546" t="s">
        <v>60</v>
      </c>
      <c r="F48" s="547"/>
      <c r="G48" s="547"/>
      <c r="H48" s="547"/>
      <c r="I48" s="547"/>
      <c r="J48" s="547"/>
      <c r="K48" s="548"/>
      <c r="L48" s="488"/>
      <c r="M48" s="488"/>
    </row>
    <row r="49" spans="1:13" ht="15" customHeight="1">
      <c r="A49" s="535"/>
      <c r="B49" s="536"/>
      <c r="C49" s="536"/>
      <c r="D49" s="537"/>
      <c r="E49" s="546" t="s">
        <v>61</v>
      </c>
      <c r="F49" s="547"/>
      <c r="G49" s="547"/>
      <c r="H49" s="547"/>
      <c r="I49" s="547"/>
      <c r="J49" s="547"/>
      <c r="K49" s="548"/>
      <c r="L49" s="488"/>
      <c r="M49" s="488"/>
    </row>
    <row r="50" spans="1:13" ht="15" customHeight="1">
      <c r="A50" s="535"/>
      <c r="B50" s="536"/>
      <c r="C50" s="536"/>
      <c r="D50" s="537"/>
      <c r="E50" s="546" t="s">
        <v>62</v>
      </c>
      <c r="F50" s="547"/>
      <c r="G50" s="547"/>
      <c r="H50" s="547"/>
      <c r="I50" s="547"/>
      <c r="J50" s="547"/>
      <c r="K50" s="548"/>
      <c r="L50" s="488"/>
      <c r="M50" s="488"/>
    </row>
    <row r="51" spans="1:13" ht="16.5" customHeight="1">
      <c r="A51" s="538"/>
      <c r="B51" s="539"/>
      <c r="C51" s="539"/>
      <c r="D51" s="540"/>
      <c r="E51" s="546" t="s">
        <v>63</v>
      </c>
      <c r="F51" s="547"/>
      <c r="G51" s="547"/>
      <c r="H51" s="547"/>
      <c r="I51" s="547"/>
      <c r="J51" s="547"/>
      <c r="K51" s="548"/>
      <c r="L51" s="488"/>
      <c r="M51" s="488"/>
    </row>
  </sheetData>
  <sheetProtection/>
  <mergeCells count="67">
    <mergeCell ref="E10:H10"/>
    <mergeCell ref="K6:M6"/>
    <mergeCell ref="E8:H9"/>
    <mergeCell ref="I8:J8"/>
    <mergeCell ref="K8:K9"/>
    <mergeCell ref="L2:M2"/>
    <mergeCell ref="A2:H2"/>
    <mergeCell ref="A3:H3"/>
    <mergeCell ref="A4:K4"/>
    <mergeCell ref="L8:L9"/>
    <mergeCell ref="M8:M9"/>
    <mergeCell ref="E11:H11"/>
    <mergeCell ref="A11:A12"/>
    <mergeCell ref="B11:B12"/>
    <mergeCell ref="C11:C12"/>
    <mergeCell ref="A1:J1"/>
    <mergeCell ref="A6:A9"/>
    <mergeCell ref="B6:C8"/>
    <mergeCell ref="D6:D8"/>
    <mergeCell ref="E6:J7"/>
    <mergeCell ref="J2:K2"/>
    <mergeCell ref="E30:M30"/>
    <mergeCell ref="A23:M23"/>
    <mergeCell ref="E28:M28"/>
    <mergeCell ref="E29:M29"/>
    <mergeCell ref="K17:M17"/>
    <mergeCell ref="F19:F20"/>
    <mergeCell ref="A5:M5"/>
    <mergeCell ref="E18:E20"/>
    <mergeCell ref="F18:G18"/>
    <mergeCell ref="L46:M51"/>
    <mergeCell ref="L45:M45"/>
    <mergeCell ref="A37:M37"/>
    <mergeCell ref="A38:M38"/>
    <mergeCell ref="A39:M39"/>
    <mergeCell ref="A40:M40"/>
    <mergeCell ref="L44:M44"/>
    <mergeCell ref="E50:K50"/>
    <mergeCell ref="E51:K51"/>
    <mergeCell ref="E49:K49"/>
    <mergeCell ref="A34:M34"/>
    <mergeCell ref="A35:M35"/>
    <mergeCell ref="D11:D12"/>
    <mergeCell ref="E12:H12"/>
    <mergeCell ref="A13:J13"/>
    <mergeCell ref="A17:A20"/>
    <mergeCell ref="B17:C19"/>
    <mergeCell ref="D17:D19"/>
    <mergeCell ref="E17:G17"/>
    <mergeCell ref="H17:J17"/>
    <mergeCell ref="M19:M20"/>
    <mergeCell ref="G19:G20"/>
    <mergeCell ref="H19:H20"/>
    <mergeCell ref="I19:I20"/>
    <mergeCell ref="J19:J20"/>
    <mergeCell ref="K19:K20"/>
    <mergeCell ref="L19:L20"/>
    <mergeCell ref="A36:M36"/>
    <mergeCell ref="A27:M27"/>
    <mergeCell ref="A44:D44"/>
    <mergeCell ref="A45:D45"/>
    <mergeCell ref="A46:D51"/>
    <mergeCell ref="E44:K44"/>
    <mergeCell ref="E45:K45"/>
    <mergeCell ref="E46:K46"/>
    <mergeCell ref="E47:K47"/>
    <mergeCell ref="E48:K48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750"/>
  <sheetViews>
    <sheetView tabSelected="1" view="pageBreakPreview" zoomScale="73" zoomScaleSheetLayoutView="73" zoomScalePageLayoutView="0" workbookViewId="0" topLeftCell="A1">
      <selection activeCell="M4" sqref="M4"/>
    </sheetView>
  </sheetViews>
  <sheetFormatPr defaultColWidth="9.00390625" defaultRowHeight="12.75"/>
  <cols>
    <col min="1" max="1" width="19.125" style="0" customWidth="1"/>
    <col min="2" max="4" width="25.75390625" style="0" customWidth="1"/>
    <col min="5" max="5" width="19.875" style="0" customWidth="1"/>
    <col min="6" max="6" width="19.375" style="0" customWidth="1"/>
    <col min="7" max="7" width="30.375" style="0" customWidth="1"/>
    <col min="8" max="8" width="12.00390625" style="0" customWidth="1"/>
    <col min="9" max="9" width="16.625" style="0" customWidth="1"/>
    <col min="10" max="10" width="20.625" style="0" customWidth="1"/>
    <col min="11" max="11" width="22.25390625" style="0" customWidth="1"/>
    <col min="12" max="12" width="18.125" style="0" customWidth="1"/>
    <col min="13" max="13" width="24.00390625" style="0" customWidth="1"/>
    <col min="14" max="14" width="22.125" style="0" customWidth="1"/>
    <col min="15" max="15" width="15.00390625" style="0" customWidth="1"/>
    <col min="16" max="16" width="16.875" style="0" customWidth="1"/>
  </cols>
  <sheetData>
    <row r="1" spans="1:14" s="48" customFormat="1" ht="60.75" customHeight="1">
      <c r="A1" s="627" t="s">
        <v>521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</row>
    <row r="2" spans="1:14" s="48" customFormat="1" ht="27" customHeight="1">
      <c r="A2" s="364"/>
      <c r="B2" s="41"/>
      <c r="C2" s="41"/>
      <c r="D2" s="41"/>
      <c r="E2" s="41"/>
      <c r="F2" s="630"/>
      <c r="G2" s="630"/>
      <c r="H2" s="630"/>
      <c r="I2" s="365"/>
      <c r="J2" s="365"/>
      <c r="K2" s="41"/>
      <c r="L2" s="366"/>
      <c r="M2" s="367" t="s">
        <v>0</v>
      </c>
      <c r="N2" s="41"/>
    </row>
    <row r="3" spans="1:14" s="48" customFormat="1" ht="41.25" customHeight="1">
      <c r="A3" s="44"/>
      <c r="B3" s="41"/>
      <c r="C3" s="41"/>
      <c r="D3" s="41"/>
      <c r="E3" s="41"/>
      <c r="F3" s="41"/>
      <c r="G3" s="41"/>
      <c r="H3" s="41"/>
      <c r="I3" s="41"/>
      <c r="J3" s="41"/>
      <c r="K3" s="41"/>
      <c r="L3" s="443" t="s">
        <v>492</v>
      </c>
      <c r="M3" s="444">
        <v>44562</v>
      </c>
      <c r="N3" s="41"/>
    </row>
    <row r="4" spans="1:14" s="48" customFormat="1" ht="61.5" customHeight="1">
      <c r="A4" s="628" t="s">
        <v>395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443" t="s">
        <v>493</v>
      </c>
      <c r="M4" s="444">
        <v>44926</v>
      </c>
      <c r="N4" s="368"/>
    </row>
    <row r="5" spans="1:14" s="48" customFormat="1" ht="24.75" customHeight="1">
      <c r="A5" s="368" t="s">
        <v>474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445" t="s">
        <v>86</v>
      </c>
      <c r="M5" s="446">
        <v>506001</v>
      </c>
      <c r="N5" s="368"/>
    </row>
    <row r="6" spans="1:14" s="48" customFormat="1" ht="24.75" customHeight="1">
      <c r="A6" s="37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447" t="s">
        <v>87</v>
      </c>
      <c r="M6" s="134">
        <v>74304385</v>
      </c>
      <c r="N6" s="363"/>
    </row>
    <row r="7" spans="1:14" s="48" customFormat="1" ht="24.75" customHeight="1">
      <c r="A7" s="363" t="s">
        <v>390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631" t="s">
        <v>1</v>
      </c>
      <c r="M7" s="448" t="s">
        <v>214</v>
      </c>
      <c r="N7" s="363"/>
    </row>
    <row r="8" spans="1:14" s="48" customFormat="1" ht="19.5" customHeight="1">
      <c r="A8" s="629" t="s">
        <v>391</v>
      </c>
      <c r="B8" s="629"/>
      <c r="C8" s="629"/>
      <c r="D8" s="629"/>
      <c r="E8" s="629"/>
      <c r="F8" s="629"/>
      <c r="G8" s="629"/>
      <c r="H8" s="369"/>
      <c r="I8" s="369"/>
      <c r="J8" s="369"/>
      <c r="K8" s="369"/>
      <c r="L8" s="631"/>
      <c r="M8" s="135" t="s">
        <v>215</v>
      </c>
      <c r="N8" s="369"/>
    </row>
    <row r="9" spans="1:14" s="48" customFormat="1" ht="19.5" customHeight="1">
      <c r="A9" s="442"/>
      <c r="B9" s="442"/>
      <c r="C9" s="442"/>
      <c r="D9" s="442"/>
      <c r="E9" s="442"/>
      <c r="F9" s="442"/>
      <c r="G9" s="442"/>
      <c r="H9" s="369"/>
      <c r="I9" s="369"/>
      <c r="J9" s="369"/>
      <c r="K9" s="369"/>
      <c r="L9" s="631"/>
      <c r="M9" s="134" t="s">
        <v>494</v>
      </c>
      <c r="N9" s="369"/>
    </row>
    <row r="10" spans="1:14" s="48" customFormat="1" ht="19.5" customHeight="1">
      <c r="A10" s="442"/>
      <c r="B10" s="442"/>
      <c r="C10" s="442"/>
      <c r="D10" s="442"/>
      <c r="E10" s="442"/>
      <c r="F10" s="442"/>
      <c r="G10" s="442"/>
      <c r="H10" s="369"/>
      <c r="I10" s="369"/>
      <c r="J10" s="369"/>
      <c r="K10" s="369"/>
      <c r="L10" s="439"/>
      <c r="M10" s="448" t="s">
        <v>495</v>
      </c>
      <c r="N10" s="369"/>
    </row>
    <row r="11" spans="1:14" s="48" customFormat="1" ht="25.5" customHeight="1">
      <c r="A11" s="365" t="s">
        <v>491</v>
      </c>
      <c r="B11" s="374" t="s">
        <v>522</v>
      </c>
      <c r="C11" s="365"/>
      <c r="D11" s="365"/>
      <c r="E11" s="365"/>
      <c r="F11" s="365"/>
      <c r="G11" s="365"/>
      <c r="H11" s="56"/>
      <c r="I11" s="56"/>
      <c r="J11" s="56"/>
      <c r="K11" s="56"/>
      <c r="L11" s="439"/>
      <c r="M11" s="448" t="s">
        <v>496</v>
      </c>
      <c r="N11" s="56"/>
    </row>
    <row r="12" spans="1:14" ht="19.5" customHeight="1">
      <c r="A12" s="43"/>
      <c r="B12" s="370" t="s">
        <v>71</v>
      </c>
      <c r="C12" s="370"/>
      <c r="D12" s="370"/>
      <c r="E12" s="370"/>
      <c r="F12" s="370"/>
      <c r="G12" s="370"/>
      <c r="H12" s="370"/>
      <c r="I12" s="370"/>
      <c r="J12" s="370"/>
      <c r="K12" s="370"/>
      <c r="L12" s="132"/>
      <c r="M12" s="448" t="s">
        <v>497</v>
      </c>
      <c r="N12" s="370"/>
    </row>
    <row r="13" spans="1:14" ht="19.5" customHeight="1">
      <c r="A13" s="43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s="48" customFormat="1" ht="19.5" customHeight="1">
      <c r="A14" s="623" t="s">
        <v>34</v>
      </c>
      <c r="B14" s="623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</row>
    <row r="15" spans="1:14" s="48" customFormat="1" ht="19.5" customHeight="1">
      <c r="A15" s="623" t="s">
        <v>396</v>
      </c>
      <c r="B15" s="623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</row>
    <row r="16" spans="1:14" s="48" customFormat="1" ht="19.5" customHeight="1">
      <c r="A16" s="614" t="s">
        <v>397</v>
      </c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</row>
    <row r="17" spans="1:14" s="48" customFormat="1" ht="19.5" customHeight="1">
      <c r="A17" s="614" t="s">
        <v>398</v>
      </c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</row>
    <row r="18" spans="1:14" s="48" customFormat="1" ht="19.5" customHeight="1" thickBot="1">
      <c r="A18" s="555" t="s">
        <v>399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</row>
    <row r="19" spans="1:14" s="48" customFormat="1" ht="19.5" customHeight="1" thickBo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63" t="s">
        <v>88</v>
      </c>
      <c r="L19" s="464"/>
      <c r="M19" s="465" t="s">
        <v>505</v>
      </c>
      <c r="N19" s="466"/>
    </row>
    <row r="20" spans="1:14" s="48" customFormat="1" ht="19.5" customHeight="1">
      <c r="A20" s="555" t="s">
        <v>72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</row>
    <row r="21" spans="1:14" ht="19.5" customHeight="1">
      <c r="A21" s="45"/>
      <c r="B21" s="45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5"/>
    </row>
    <row r="22" spans="1:15" ht="39.75" customHeight="1">
      <c r="A22" s="564" t="s">
        <v>2</v>
      </c>
      <c r="B22" s="567" t="s">
        <v>21</v>
      </c>
      <c r="C22" s="568"/>
      <c r="D22" s="569"/>
      <c r="E22" s="567" t="s">
        <v>22</v>
      </c>
      <c r="F22" s="569"/>
      <c r="G22" s="561" t="s">
        <v>23</v>
      </c>
      <c r="H22" s="562"/>
      <c r="I22" s="562"/>
      <c r="J22" s="562"/>
      <c r="K22" s="562"/>
      <c r="L22" s="562"/>
      <c r="M22" s="562"/>
      <c r="N22" s="562"/>
      <c r="O22" s="563"/>
    </row>
    <row r="23" spans="1:15" ht="63.75" customHeight="1">
      <c r="A23" s="565"/>
      <c r="B23" s="570"/>
      <c r="C23" s="571"/>
      <c r="D23" s="572"/>
      <c r="E23" s="570"/>
      <c r="F23" s="572"/>
      <c r="G23" s="559" t="s">
        <v>3</v>
      </c>
      <c r="H23" s="561" t="s">
        <v>89</v>
      </c>
      <c r="I23" s="563"/>
      <c r="J23" s="573" t="s">
        <v>392</v>
      </c>
      <c r="K23" s="574"/>
      <c r="L23" s="575"/>
      <c r="M23" s="564" t="s">
        <v>74</v>
      </c>
      <c r="N23" s="564" t="s">
        <v>75</v>
      </c>
      <c r="O23" s="564" t="s">
        <v>76</v>
      </c>
    </row>
    <row r="24" spans="1:15" ht="78.75" customHeight="1">
      <c r="A24" s="566"/>
      <c r="B24" s="85" t="s">
        <v>4</v>
      </c>
      <c r="C24" s="85" t="s">
        <v>4</v>
      </c>
      <c r="D24" s="85" t="s">
        <v>4</v>
      </c>
      <c r="E24" s="85" t="s">
        <v>4</v>
      </c>
      <c r="F24" s="85" t="s">
        <v>4</v>
      </c>
      <c r="G24" s="560"/>
      <c r="H24" s="85" t="s">
        <v>13</v>
      </c>
      <c r="I24" s="55" t="s">
        <v>90</v>
      </c>
      <c r="J24" s="362" t="s">
        <v>77</v>
      </c>
      <c r="K24" s="362" t="s">
        <v>393</v>
      </c>
      <c r="L24" s="362" t="s">
        <v>73</v>
      </c>
      <c r="M24" s="566"/>
      <c r="N24" s="566"/>
      <c r="O24" s="566"/>
    </row>
    <row r="25" spans="1:15" s="51" customFormat="1" ht="12">
      <c r="A25" s="50">
        <v>1</v>
      </c>
      <c r="B25" s="50">
        <v>2</v>
      </c>
      <c r="C25" s="50">
        <v>3</v>
      </c>
      <c r="D25" s="50">
        <v>4</v>
      </c>
      <c r="E25" s="50">
        <v>5</v>
      </c>
      <c r="F25" s="50">
        <v>6</v>
      </c>
      <c r="G25" s="50">
        <v>7</v>
      </c>
      <c r="H25" s="50">
        <v>8</v>
      </c>
      <c r="I25" s="50">
        <v>9</v>
      </c>
      <c r="J25" s="50">
        <v>10</v>
      </c>
      <c r="K25" s="50">
        <v>11</v>
      </c>
      <c r="L25" s="50">
        <v>12</v>
      </c>
      <c r="M25" s="50">
        <v>13</v>
      </c>
      <c r="N25" s="50">
        <v>14</v>
      </c>
      <c r="O25" s="50">
        <v>15</v>
      </c>
    </row>
    <row r="26" spans="1:15" ht="72.75" customHeight="1">
      <c r="A26" s="526" t="s">
        <v>408</v>
      </c>
      <c r="B26" s="459" t="s">
        <v>400</v>
      </c>
      <c r="C26" s="459" t="s">
        <v>400</v>
      </c>
      <c r="D26" s="459" t="s">
        <v>400</v>
      </c>
      <c r="E26" s="459" t="s">
        <v>400</v>
      </c>
      <c r="F26" s="459" t="s">
        <v>19</v>
      </c>
      <c r="G26" s="361" t="s">
        <v>402</v>
      </c>
      <c r="H26" s="8" t="s">
        <v>33</v>
      </c>
      <c r="I26" s="8">
        <v>744</v>
      </c>
      <c r="J26" s="8">
        <v>100</v>
      </c>
      <c r="K26" s="8">
        <v>100</v>
      </c>
      <c r="L26" s="27">
        <v>100</v>
      </c>
      <c r="M26" s="376">
        <v>0.05</v>
      </c>
      <c r="N26" s="361" t="s">
        <v>401</v>
      </c>
      <c r="O26" s="385" t="s">
        <v>401</v>
      </c>
    </row>
    <row r="27" spans="1:15" ht="99.75" customHeight="1">
      <c r="A27" s="527"/>
      <c r="B27" s="470"/>
      <c r="C27" s="470"/>
      <c r="D27" s="470"/>
      <c r="E27" s="470"/>
      <c r="F27" s="470"/>
      <c r="G27" s="375" t="s">
        <v>403</v>
      </c>
      <c r="H27" s="8" t="s">
        <v>33</v>
      </c>
      <c r="I27" s="8">
        <v>744</v>
      </c>
      <c r="J27" s="8">
        <v>90</v>
      </c>
      <c r="K27" s="8">
        <v>90</v>
      </c>
      <c r="L27" s="27">
        <v>90</v>
      </c>
      <c r="M27" s="376">
        <v>0.05</v>
      </c>
      <c r="N27" s="375" t="s">
        <v>401</v>
      </c>
      <c r="O27" s="385" t="s">
        <v>401</v>
      </c>
    </row>
    <row r="28" spans="1:15" ht="41.25" customHeight="1">
      <c r="A28" s="527"/>
      <c r="B28" s="470"/>
      <c r="C28" s="470"/>
      <c r="D28" s="470"/>
      <c r="E28" s="470"/>
      <c r="F28" s="470"/>
      <c r="G28" s="377" t="s">
        <v>404</v>
      </c>
      <c r="H28" s="8" t="s">
        <v>33</v>
      </c>
      <c r="I28" s="8">
        <v>744</v>
      </c>
      <c r="J28" s="8">
        <v>100</v>
      </c>
      <c r="K28" s="8">
        <v>100</v>
      </c>
      <c r="L28" s="27">
        <v>100</v>
      </c>
      <c r="M28" s="376">
        <v>0.05</v>
      </c>
      <c r="N28" s="375" t="s">
        <v>401</v>
      </c>
      <c r="O28" s="330"/>
    </row>
    <row r="29" spans="1:15" ht="120" customHeight="1">
      <c r="A29" s="528"/>
      <c r="B29" s="460"/>
      <c r="C29" s="460"/>
      <c r="D29" s="460"/>
      <c r="E29" s="460"/>
      <c r="F29" s="460"/>
      <c r="G29" s="378" t="s">
        <v>405</v>
      </c>
      <c r="H29" s="8" t="s">
        <v>33</v>
      </c>
      <c r="I29" s="8">
        <v>744</v>
      </c>
      <c r="J29" s="8">
        <v>80</v>
      </c>
      <c r="K29" s="8">
        <v>80</v>
      </c>
      <c r="L29" s="27">
        <v>90</v>
      </c>
      <c r="M29" s="376">
        <v>0.05</v>
      </c>
      <c r="N29" s="375" t="s">
        <v>401</v>
      </c>
      <c r="O29" s="437" t="s">
        <v>482</v>
      </c>
    </row>
    <row r="30" spans="1:15" ht="84.75" customHeight="1">
      <c r="A30" s="526" t="s">
        <v>409</v>
      </c>
      <c r="B30" s="459" t="s">
        <v>400</v>
      </c>
      <c r="C30" s="459" t="s">
        <v>400</v>
      </c>
      <c r="D30" s="459" t="s">
        <v>197</v>
      </c>
      <c r="E30" s="459" t="s">
        <v>400</v>
      </c>
      <c r="F30" s="459" t="s">
        <v>19</v>
      </c>
      <c r="G30" s="379" t="s">
        <v>406</v>
      </c>
      <c r="H30" s="8" t="s">
        <v>33</v>
      </c>
      <c r="I30" s="8">
        <v>744</v>
      </c>
      <c r="J30" s="8">
        <v>100</v>
      </c>
      <c r="K30" s="8">
        <v>100</v>
      </c>
      <c r="L30" s="8">
        <v>100</v>
      </c>
      <c r="M30" s="376">
        <v>0.05</v>
      </c>
      <c r="N30" s="375" t="s">
        <v>401</v>
      </c>
      <c r="O30" s="385" t="s">
        <v>401</v>
      </c>
    </row>
    <row r="31" spans="1:15" ht="84.75" customHeight="1">
      <c r="A31" s="527"/>
      <c r="B31" s="470"/>
      <c r="C31" s="470"/>
      <c r="D31" s="470"/>
      <c r="E31" s="470"/>
      <c r="F31" s="470"/>
      <c r="G31" s="378" t="s">
        <v>407</v>
      </c>
      <c r="H31" s="8" t="s">
        <v>33</v>
      </c>
      <c r="I31" s="8">
        <v>744</v>
      </c>
      <c r="J31" s="8">
        <v>90</v>
      </c>
      <c r="K31" s="8">
        <v>90</v>
      </c>
      <c r="L31" s="27">
        <v>90</v>
      </c>
      <c r="M31" s="376">
        <v>0.05</v>
      </c>
      <c r="N31" s="375" t="s">
        <v>401</v>
      </c>
      <c r="O31" s="385" t="s">
        <v>401</v>
      </c>
    </row>
    <row r="32" spans="1:15" ht="42.75" customHeight="1">
      <c r="A32" s="527"/>
      <c r="B32" s="470"/>
      <c r="C32" s="470"/>
      <c r="D32" s="470"/>
      <c r="E32" s="470"/>
      <c r="F32" s="470"/>
      <c r="G32" s="377" t="s">
        <v>404</v>
      </c>
      <c r="H32" s="8" t="s">
        <v>33</v>
      </c>
      <c r="I32" s="8">
        <v>744</v>
      </c>
      <c r="J32" s="8">
        <v>100</v>
      </c>
      <c r="K32" s="8">
        <v>100</v>
      </c>
      <c r="L32" s="27">
        <v>100</v>
      </c>
      <c r="M32" s="376">
        <v>0.05</v>
      </c>
      <c r="N32" s="375" t="s">
        <v>401</v>
      </c>
      <c r="O32" s="385" t="s">
        <v>401</v>
      </c>
    </row>
    <row r="33" spans="1:15" ht="109.5" customHeight="1">
      <c r="A33" s="528"/>
      <c r="B33" s="460"/>
      <c r="C33" s="460"/>
      <c r="D33" s="460"/>
      <c r="E33" s="460"/>
      <c r="F33" s="460"/>
      <c r="G33" s="378" t="s">
        <v>405</v>
      </c>
      <c r="H33" s="8" t="s">
        <v>33</v>
      </c>
      <c r="I33" s="8">
        <v>744</v>
      </c>
      <c r="J33" s="8">
        <v>80</v>
      </c>
      <c r="K33" s="8">
        <v>80</v>
      </c>
      <c r="L33" s="27">
        <v>90</v>
      </c>
      <c r="M33" s="376">
        <v>0.05</v>
      </c>
      <c r="N33" s="375" t="s">
        <v>401</v>
      </c>
      <c r="O33" s="437" t="s">
        <v>482</v>
      </c>
    </row>
    <row r="34" spans="1:15" ht="75" customHeight="1">
      <c r="A34" s="526" t="s">
        <v>410</v>
      </c>
      <c r="B34" s="459" t="s">
        <v>411</v>
      </c>
      <c r="C34" s="459" t="s">
        <v>400</v>
      </c>
      <c r="D34" s="459" t="s">
        <v>400</v>
      </c>
      <c r="E34" s="459" t="s">
        <v>400</v>
      </c>
      <c r="F34" s="459" t="s">
        <v>19</v>
      </c>
      <c r="G34" s="379" t="s">
        <v>406</v>
      </c>
      <c r="H34" s="8" t="s">
        <v>33</v>
      </c>
      <c r="I34" s="8">
        <v>744</v>
      </c>
      <c r="J34" s="8">
        <v>100</v>
      </c>
      <c r="K34" s="8">
        <v>100</v>
      </c>
      <c r="L34" s="27">
        <v>100</v>
      </c>
      <c r="M34" s="376">
        <v>0.05</v>
      </c>
      <c r="N34" s="375" t="s">
        <v>401</v>
      </c>
      <c r="O34" s="385" t="s">
        <v>401</v>
      </c>
    </row>
    <row r="35" spans="1:15" ht="84.75" customHeight="1">
      <c r="A35" s="527"/>
      <c r="B35" s="470"/>
      <c r="C35" s="470"/>
      <c r="D35" s="470"/>
      <c r="E35" s="470"/>
      <c r="F35" s="470"/>
      <c r="G35" s="378" t="s">
        <v>407</v>
      </c>
      <c r="H35" s="8" t="s">
        <v>33</v>
      </c>
      <c r="I35" s="8">
        <v>744</v>
      </c>
      <c r="J35" s="8">
        <v>90</v>
      </c>
      <c r="K35" s="8">
        <v>90</v>
      </c>
      <c r="L35" s="27">
        <v>90</v>
      </c>
      <c r="M35" s="376">
        <v>0.05</v>
      </c>
      <c r="N35" s="375" t="s">
        <v>401</v>
      </c>
      <c r="O35" s="385" t="s">
        <v>401</v>
      </c>
    </row>
    <row r="36" spans="1:15" ht="40.5" customHeight="1">
      <c r="A36" s="527"/>
      <c r="B36" s="470"/>
      <c r="C36" s="470"/>
      <c r="D36" s="470"/>
      <c r="E36" s="470"/>
      <c r="F36" s="470"/>
      <c r="G36" s="377" t="s">
        <v>404</v>
      </c>
      <c r="H36" s="8" t="s">
        <v>33</v>
      </c>
      <c r="I36" s="8">
        <v>744</v>
      </c>
      <c r="J36" s="8">
        <v>100</v>
      </c>
      <c r="K36" s="8">
        <v>100</v>
      </c>
      <c r="L36" s="27">
        <v>100</v>
      </c>
      <c r="M36" s="376">
        <v>0.05</v>
      </c>
      <c r="N36" s="375" t="s">
        <v>401</v>
      </c>
      <c r="O36" s="385" t="s">
        <v>401</v>
      </c>
    </row>
    <row r="37" spans="1:15" ht="104.25" customHeight="1">
      <c r="A37" s="528"/>
      <c r="B37" s="470"/>
      <c r="C37" s="460"/>
      <c r="D37" s="460"/>
      <c r="E37" s="460"/>
      <c r="F37" s="460"/>
      <c r="G37" s="378" t="s">
        <v>405</v>
      </c>
      <c r="H37" s="8" t="s">
        <v>33</v>
      </c>
      <c r="I37" s="8">
        <v>744</v>
      </c>
      <c r="J37" s="8">
        <v>80</v>
      </c>
      <c r="K37" s="8">
        <v>80</v>
      </c>
      <c r="L37" s="27">
        <v>90</v>
      </c>
      <c r="M37" s="376">
        <v>0.05</v>
      </c>
      <c r="N37" s="375" t="s">
        <v>401</v>
      </c>
      <c r="O37" s="437" t="s">
        <v>482</v>
      </c>
    </row>
    <row r="38" spans="1:15" ht="69" customHeight="1">
      <c r="A38" s="526" t="s">
        <v>412</v>
      </c>
      <c r="B38" s="470"/>
      <c r="C38" s="459" t="s">
        <v>400</v>
      </c>
      <c r="D38" s="459" t="s">
        <v>197</v>
      </c>
      <c r="E38" s="459" t="s">
        <v>400</v>
      </c>
      <c r="F38" s="459" t="s">
        <v>19</v>
      </c>
      <c r="G38" s="379" t="s">
        <v>406</v>
      </c>
      <c r="H38" s="8" t="s">
        <v>33</v>
      </c>
      <c r="I38" s="8">
        <v>744</v>
      </c>
      <c r="J38" s="8">
        <v>100</v>
      </c>
      <c r="K38" s="8">
        <v>100</v>
      </c>
      <c r="L38" s="27">
        <v>100</v>
      </c>
      <c r="M38" s="376">
        <v>0.05</v>
      </c>
      <c r="N38" s="375" t="s">
        <v>401</v>
      </c>
      <c r="O38" s="385" t="s">
        <v>401</v>
      </c>
    </row>
    <row r="39" spans="1:15" ht="84.75" customHeight="1">
      <c r="A39" s="527"/>
      <c r="B39" s="470"/>
      <c r="C39" s="470"/>
      <c r="D39" s="470"/>
      <c r="E39" s="470"/>
      <c r="F39" s="470"/>
      <c r="G39" s="378" t="s">
        <v>407</v>
      </c>
      <c r="H39" s="8" t="s">
        <v>33</v>
      </c>
      <c r="I39" s="8">
        <v>744</v>
      </c>
      <c r="J39" s="8">
        <v>90</v>
      </c>
      <c r="K39" s="8">
        <v>90</v>
      </c>
      <c r="L39" s="27">
        <v>90</v>
      </c>
      <c r="M39" s="376">
        <v>0.05</v>
      </c>
      <c r="N39" s="375" t="s">
        <v>401</v>
      </c>
      <c r="O39" s="385" t="s">
        <v>401</v>
      </c>
    </row>
    <row r="40" spans="1:15" ht="45" customHeight="1">
      <c r="A40" s="527"/>
      <c r="B40" s="470"/>
      <c r="C40" s="470"/>
      <c r="D40" s="470"/>
      <c r="E40" s="470"/>
      <c r="F40" s="470"/>
      <c r="G40" s="377" t="s">
        <v>404</v>
      </c>
      <c r="H40" s="8" t="s">
        <v>33</v>
      </c>
      <c r="I40" s="8">
        <v>744</v>
      </c>
      <c r="J40" s="8">
        <v>100</v>
      </c>
      <c r="K40" s="8">
        <v>100</v>
      </c>
      <c r="L40" s="27">
        <v>100</v>
      </c>
      <c r="M40" s="376">
        <v>0.05</v>
      </c>
      <c r="N40" s="375" t="s">
        <v>401</v>
      </c>
      <c r="O40" s="385" t="s">
        <v>401</v>
      </c>
    </row>
    <row r="41" spans="1:15" ht="122.25" customHeight="1">
      <c r="A41" s="528"/>
      <c r="B41" s="460"/>
      <c r="C41" s="460"/>
      <c r="D41" s="460"/>
      <c r="E41" s="460"/>
      <c r="F41" s="460"/>
      <c r="G41" s="378" t="s">
        <v>405</v>
      </c>
      <c r="H41" s="8" t="s">
        <v>33</v>
      </c>
      <c r="I41" s="8">
        <v>744</v>
      </c>
      <c r="J41" s="8">
        <v>80</v>
      </c>
      <c r="K41" s="8">
        <v>80</v>
      </c>
      <c r="L41" s="27">
        <v>90</v>
      </c>
      <c r="M41" s="376">
        <v>0.05</v>
      </c>
      <c r="N41" s="375" t="s">
        <v>401</v>
      </c>
      <c r="O41" s="437" t="s">
        <v>482</v>
      </c>
    </row>
    <row r="42" spans="6:8" ht="12.75">
      <c r="F42" s="36"/>
      <c r="G42" s="36"/>
      <c r="H42" s="36"/>
    </row>
    <row r="43" spans="1:14" s="48" customFormat="1" ht="27.75" customHeight="1">
      <c r="A43" s="555" t="s">
        <v>394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</row>
    <row r="45" spans="1:16" ht="25.5" customHeight="1">
      <c r="A45" s="564" t="s">
        <v>2</v>
      </c>
      <c r="B45" s="567" t="s">
        <v>21</v>
      </c>
      <c r="C45" s="568"/>
      <c r="D45" s="569"/>
      <c r="E45" s="567" t="s">
        <v>22</v>
      </c>
      <c r="F45" s="569"/>
      <c r="G45" s="576" t="s">
        <v>20</v>
      </c>
      <c r="H45" s="577"/>
      <c r="I45" s="577"/>
      <c r="J45" s="577"/>
      <c r="K45" s="577"/>
      <c r="L45" s="577"/>
      <c r="M45" s="577"/>
      <c r="N45" s="577"/>
      <c r="O45" s="577"/>
      <c r="P45" s="578"/>
    </row>
    <row r="46" spans="1:16" ht="45.75" customHeight="1">
      <c r="A46" s="565"/>
      <c r="B46" s="570"/>
      <c r="C46" s="571"/>
      <c r="D46" s="572"/>
      <c r="E46" s="570"/>
      <c r="F46" s="572"/>
      <c r="G46" s="559" t="s">
        <v>3</v>
      </c>
      <c r="H46" s="561" t="s">
        <v>89</v>
      </c>
      <c r="I46" s="563"/>
      <c r="J46" s="573" t="s">
        <v>392</v>
      </c>
      <c r="K46" s="574"/>
      <c r="L46" s="575"/>
      <c r="M46" s="564" t="s">
        <v>74</v>
      </c>
      <c r="N46" s="564" t="s">
        <v>75</v>
      </c>
      <c r="O46" s="564" t="s">
        <v>76</v>
      </c>
      <c r="P46" s="564" t="s">
        <v>78</v>
      </c>
    </row>
    <row r="47" spans="1:16" ht="78" customHeight="1">
      <c r="A47" s="566"/>
      <c r="B47" s="85" t="s">
        <v>4</v>
      </c>
      <c r="C47" s="85" t="s">
        <v>4</v>
      </c>
      <c r="D47" s="85" t="s">
        <v>4</v>
      </c>
      <c r="E47" s="85" t="s">
        <v>4</v>
      </c>
      <c r="F47" s="85" t="s">
        <v>4</v>
      </c>
      <c r="G47" s="560"/>
      <c r="H47" s="85" t="s">
        <v>13</v>
      </c>
      <c r="I47" s="55" t="s">
        <v>90</v>
      </c>
      <c r="J47" s="371" t="s">
        <v>77</v>
      </c>
      <c r="K47" s="371" t="s">
        <v>393</v>
      </c>
      <c r="L47" s="372" t="s">
        <v>73</v>
      </c>
      <c r="M47" s="566"/>
      <c r="N47" s="566"/>
      <c r="O47" s="566"/>
      <c r="P47" s="566"/>
    </row>
    <row r="48" spans="1:16" s="51" customFormat="1" ht="12">
      <c r="A48" s="50">
        <v>1</v>
      </c>
      <c r="B48" s="50">
        <v>2</v>
      </c>
      <c r="C48" s="50">
        <v>3</v>
      </c>
      <c r="D48" s="50">
        <v>4</v>
      </c>
      <c r="E48" s="50">
        <v>5</v>
      </c>
      <c r="F48" s="50">
        <v>6</v>
      </c>
      <c r="G48" s="50">
        <v>7</v>
      </c>
      <c r="H48" s="50">
        <v>8</v>
      </c>
      <c r="I48" s="50">
        <v>9</v>
      </c>
      <c r="J48" s="50">
        <v>10</v>
      </c>
      <c r="K48" s="50">
        <v>11</v>
      </c>
      <c r="L48" s="50">
        <v>12</v>
      </c>
      <c r="M48" s="50">
        <v>13</v>
      </c>
      <c r="N48" s="50">
        <v>14</v>
      </c>
      <c r="O48" s="50">
        <v>15</v>
      </c>
      <c r="P48" s="50">
        <v>16</v>
      </c>
    </row>
    <row r="49" spans="1:16" s="51" customFormat="1" ht="57.75" customHeight="1">
      <c r="A49" s="50"/>
      <c r="B49" s="50"/>
      <c r="C49" s="50"/>
      <c r="D49" s="50" t="s">
        <v>66</v>
      </c>
      <c r="E49" s="50"/>
      <c r="F49" s="50"/>
      <c r="G49" s="50"/>
      <c r="H49" s="50"/>
      <c r="I49" s="50"/>
      <c r="J49" s="50">
        <v>417</v>
      </c>
      <c r="K49" s="50">
        <v>417</v>
      </c>
      <c r="L49" s="455">
        <v>402</v>
      </c>
      <c r="M49" s="382">
        <v>0.05</v>
      </c>
      <c r="N49" s="382" t="s">
        <v>401</v>
      </c>
      <c r="O49" s="50" t="s">
        <v>483</v>
      </c>
      <c r="P49" s="50"/>
    </row>
    <row r="50" spans="1:16" s="51" customFormat="1" ht="60" customHeight="1">
      <c r="A50" s="50" t="s">
        <v>413</v>
      </c>
      <c r="B50" s="50" t="s">
        <v>43</v>
      </c>
      <c r="C50" s="50" t="s">
        <v>43</v>
      </c>
      <c r="D50" s="50" t="s">
        <v>43</v>
      </c>
      <c r="E50" s="50" t="s">
        <v>43</v>
      </c>
      <c r="F50" s="50" t="s">
        <v>19</v>
      </c>
      <c r="G50" s="556" t="s">
        <v>48</v>
      </c>
      <c r="H50" s="556" t="s">
        <v>49</v>
      </c>
      <c r="I50" s="556">
        <v>792</v>
      </c>
      <c r="J50" s="50">
        <v>390</v>
      </c>
      <c r="K50" s="50">
        <v>390</v>
      </c>
      <c r="L50" s="50">
        <v>369</v>
      </c>
      <c r="M50" s="382">
        <v>0.05</v>
      </c>
      <c r="N50" s="451">
        <v>0.0038</v>
      </c>
      <c r="O50" s="50" t="s">
        <v>483</v>
      </c>
      <c r="P50" s="50"/>
    </row>
    <row r="51" spans="1:16" ht="52.5" customHeight="1">
      <c r="A51" s="35" t="s">
        <v>414</v>
      </c>
      <c r="B51" s="50" t="s">
        <v>43</v>
      </c>
      <c r="C51" s="50" t="s">
        <v>43</v>
      </c>
      <c r="D51" s="380" t="s">
        <v>197</v>
      </c>
      <c r="E51" s="50" t="s">
        <v>43</v>
      </c>
      <c r="F51" s="50" t="s">
        <v>19</v>
      </c>
      <c r="G51" s="557"/>
      <c r="H51" s="557"/>
      <c r="I51" s="557"/>
      <c r="J51" s="8"/>
      <c r="K51" s="8"/>
      <c r="L51" s="8"/>
      <c r="M51" s="27"/>
      <c r="N51" s="361"/>
      <c r="O51" s="361"/>
      <c r="P51" s="330"/>
    </row>
    <row r="52" spans="1:16" ht="78.75" customHeight="1">
      <c r="A52" s="35" t="s">
        <v>415</v>
      </c>
      <c r="B52" s="624" t="s">
        <v>411</v>
      </c>
      <c r="C52" s="8" t="s">
        <v>43</v>
      </c>
      <c r="D52" s="8" t="s">
        <v>43</v>
      </c>
      <c r="E52" s="8" t="s">
        <v>43</v>
      </c>
      <c r="F52" s="8" t="s">
        <v>19</v>
      </c>
      <c r="G52" s="557"/>
      <c r="H52" s="557"/>
      <c r="I52" s="557"/>
      <c r="J52" s="8">
        <v>19</v>
      </c>
      <c r="K52" s="8">
        <v>19</v>
      </c>
      <c r="L52" s="8">
        <v>24</v>
      </c>
      <c r="M52" s="382">
        <v>0.05</v>
      </c>
      <c r="N52" s="376">
        <v>0.21</v>
      </c>
      <c r="O52" s="50" t="s">
        <v>524</v>
      </c>
      <c r="P52" s="330"/>
    </row>
    <row r="53" spans="1:16" ht="63.75" customHeight="1">
      <c r="A53" s="35" t="s">
        <v>416</v>
      </c>
      <c r="B53" s="625"/>
      <c r="C53" s="8" t="s">
        <v>43</v>
      </c>
      <c r="D53" s="380" t="s">
        <v>197</v>
      </c>
      <c r="E53" s="8" t="s">
        <v>43</v>
      </c>
      <c r="F53" s="8" t="s">
        <v>19</v>
      </c>
      <c r="G53" s="558"/>
      <c r="H53" s="558"/>
      <c r="I53" s="558"/>
      <c r="J53" s="8">
        <v>8</v>
      </c>
      <c r="K53" s="8">
        <v>8</v>
      </c>
      <c r="L53" s="8">
        <v>9</v>
      </c>
      <c r="M53" s="382">
        <v>0.05</v>
      </c>
      <c r="N53" s="376">
        <v>0.07</v>
      </c>
      <c r="O53" s="361" t="s">
        <v>523</v>
      </c>
      <c r="P53" s="330"/>
    </row>
    <row r="54" spans="1:14" ht="24" customHeight="1">
      <c r="A54" s="47"/>
      <c r="B54" s="24"/>
      <c r="C54" s="24"/>
      <c r="D54" s="24"/>
      <c r="E54" s="24"/>
      <c r="F54" s="360"/>
      <c r="G54" s="24"/>
      <c r="H54" s="24"/>
      <c r="I54" s="24"/>
      <c r="J54" s="24"/>
      <c r="K54" s="24"/>
      <c r="L54" s="40"/>
      <c r="M54" s="360"/>
      <c r="N54" s="360"/>
    </row>
    <row r="55" spans="1:14" s="48" customFormat="1" ht="24.75" customHeight="1">
      <c r="A55" s="623"/>
      <c r="B55" s="623"/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</row>
    <row r="56" spans="1:14" s="48" customFormat="1" ht="24.75" customHeight="1">
      <c r="A56" s="623" t="s">
        <v>428</v>
      </c>
      <c r="B56" s="623"/>
      <c r="C56" s="623"/>
      <c r="D56" s="623"/>
      <c r="E56" s="623"/>
      <c r="F56" s="623"/>
      <c r="G56" s="623"/>
      <c r="H56" s="623"/>
      <c r="I56" s="623"/>
      <c r="J56" s="623"/>
      <c r="K56" s="623"/>
      <c r="L56" s="623"/>
      <c r="M56" s="623"/>
      <c r="N56" s="623"/>
    </row>
    <row r="57" spans="1:14" s="48" customFormat="1" ht="24.75" customHeight="1">
      <c r="A57" s="614" t="s">
        <v>506</v>
      </c>
      <c r="B57" s="614"/>
      <c r="C57" s="614"/>
      <c r="D57" s="614"/>
      <c r="E57" s="614"/>
      <c r="F57" s="614"/>
      <c r="G57" s="614"/>
      <c r="H57" s="614"/>
      <c r="I57" s="614"/>
      <c r="J57" s="614"/>
      <c r="K57" s="614"/>
      <c r="L57" s="614"/>
      <c r="M57" s="614"/>
      <c r="N57" s="614"/>
    </row>
    <row r="58" spans="1:14" s="48" customFormat="1" ht="24.75" customHeight="1">
      <c r="A58" s="614" t="s">
        <v>507</v>
      </c>
      <c r="B58" s="614"/>
      <c r="C58" s="614"/>
      <c r="D58" s="614"/>
      <c r="E58" s="614"/>
      <c r="F58" s="614"/>
      <c r="G58" s="614"/>
      <c r="H58" s="614"/>
      <c r="I58" s="614"/>
      <c r="J58" s="614"/>
      <c r="K58" s="614"/>
      <c r="L58" s="614"/>
      <c r="M58" s="614"/>
      <c r="N58" s="614"/>
    </row>
    <row r="59" spans="1:14" s="48" customFormat="1" ht="24.75" customHeight="1" thickBot="1">
      <c r="A59" s="555" t="s">
        <v>508</v>
      </c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</row>
    <row r="60" spans="1:14" s="48" customFormat="1" ht="24.75" customHeight="1" thickBo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611" t="s">
        <v>88</v>
      </c>
      <c r="L60" s="612"/>
      <c r="M60" s="465" t="s">
        <v>417</v>
      </c>
      <c r="N60" s="466"/>
    </row>
    <row r="61" spans="1:14" s="48" customFormat="1" ht="24.75" customHeight="1">
      <c r="A61" s="555" t="s">
        <v>509</v>
      </c>
      <c r="B61" s="555"/>
      <c r="C61" s="555"/>
      <c r="D61" s="555"/>
      <c r="E61" s="555"/>
      <c r="F61" s="555"/>
      <c r="G61" s="555"/>
      <c r="H61" s="555"/>
      <c r="I61" s="555"/>
      <c r="J61" s="555"/>
      <c r="K61" s="555"/>
      <c r="L61" s="555"/>
      <c r="M61" s="555"/>
      <c r="N61" s="555"/>
    </row>
    <row r="62" spans="1:14" ht="19.5" customHeight="1">
      <c r="A62" s="45"/>
      <c r="B62" s="45"/>
      <c r="C62" s="45"/>
      <c r="D62" s="45"/>
      <c r="E62" s="45"/>
      <c r="F62" s="46"/>
      <c r="G62" s="46"/>
      <c r="H62" s="46"/>
      <c r="I62" s="46"/>
      <c r="J62" s="46"/>
      <c r="K62" s="46"/>
      <c r="L62" s="46"/>
      <c r="M62" s="46"/>
      <c r="N62" s="45"/>
    </row>
    <row r="63" spans="1:15" s="54" customFormat="1" ht="39.75" customHeight="1">
      <c r="A63" s="564" t="s">
        <v>2</v>
      </c>
      <c r="B63" s="567" t="s">
        <v>510</v>
      </c>
      <c r="C63" s="568"/>
      <c r="D63" s="569"/>
      <c r="E63" s="567" t="s">
        <v>511</v>
      </c>
      <c r="F63" s="569"/>
      <c r="G63" s="561" t="s">
        <v>23</v>
      </c>
      <c r="H63" s="562"/>
      <c r="I63" s="562"/>
      <c r="J63" s="562"/>
      <c r="K63" s="562"/>
      <c r="L63" s="562"/>
      <c r="M63" s="562"/>
      <c r="N63" s="562"/>
      <c r="O63" s="563"/>
    </row>
    <row r="64" spans="1:15" s="54" customFormat="1" ht="33.75" customHeight="1">
      <c r="A64" s="565"/>
      <c r="B64" s="570"/>
      <c r="C64" s="571"/>
      <c r="D64" s="572"/>
      <c r="E64" s="570"/>
      <c r="F64" s="572"/>
      <c r="G64" s="559" t="s">
        <v>3</v>
      </c>
      <c r="H64" s="561" t="s">
        <v>89</v>
      </c>
      <c r="I64" s="563"/>
      <c r="J64" s="573" t="s">
        <v>392</v>
      </c>
      <c r="K64" s="574"/>
      <c r="L64" s="575"/>
      <c r="M64" s="564" t="s">
        <v>74</v>
      </c>
      <c r="N64" s="564" t="s">
        <v>75</v>
      </c>
      <c r="O64" s="564" t="s">
        <v>76</v>
      </c>
    </row>
    <row r="65" spans="1:15" s="54" customFormat="1" ht="77.25" customHeight="1">
      <c r="A65" s="566"/>
      <c r="B65" s="85" t="s">
        <v>4</v>
      </c>
      <c r="C65" s="85" t="s">
        <v>4</v>
      </c>
      <c r="D65" s="85" t="s">
        <v>4</v>
      </c>
      <c r="E65" s="85" t="s">
        <v>4</v>
      </c>
      <c r="F65" s="85" t="s">
        <v>4</v>
      </c>
      <c r="G65" s="560"/>
      <c r="H65" s="85" t="s">
        <v>13</v>
      </c>
      <c r="I65" s="55" t="s">
        <v>90</v>
      </c>
      <c r="J65" s="362" t="s">
        <v>77</v>
      </c>
      <c r="K65" s="362" t="s">
        <v>393</v>
      </c>
      <c r="L65" s="362" t="s">
        <v>73</v>
      </c>
      <c r="M65" s="566"/>
      <c r="N65" s="566"/>
      <c r="O65" s="566"/>
    </row>
    <row r="66" spans="1:15" s="51" customFormat="1" ht="12">
      <c r="A66" s="50">
        <v>1</v>
      </c>
      <c r="B66" s="50">
        <v>2</v>
      </c>
      <c r="C66" s="50">
        <v>3</v>
      </c>
      <c r="D66" s="50">
        <v>4</v>
      </c>
      <c r="E66" s="50"/>
      <c r="F66" s="50">
        <v>5</v>
      </c>
      <c r="G66" s="50">
        <v>7</v>
      </c>
      <c r="H66" s="50">
        <v>8</v>
      </c>
      <c r="I66" s="50">
        <v>9</v>
      </c>
      <c r="J66" s="50">
        <v>10</v>
      </c>
      <c r="K66" s="50">
        <v>11</v>
      </c>
      <c r="L66" s="50">
        <v>12</v>
      </c>
      <c r="M66" s="50">
        <v>13</v>
      </c>
      <c r="N66" s="50">
        <v>14</v>
      </c>
      <c r="O66" s="50">
        <v>15</v>
      </c>
    </row>
    <row r="67" spans="1:15" s="51" customFormat="1" ht="51">
      <c r="A67" s="556" t="s">
        <v>418</v>
      </c>
      <c r="B67" s="556" t="s">
        <v>43</v>
      </c>
      <c r="C67" s="556" t="s">
        <v>43</v>
      </c>
      <c r="D67" s="556" t="s">
        <v>43</v>
      </c>
      <c r="E67" s="556" t="s">
        <v>43</v>
      </c>
      <c r="F67" s="556" t="s">
        <v>419</v>
      </c>
      <c r="G67" s="381" t="s">
        <v>420</v>
      </c>
      <c r="H67" s="50" t="s">
        <v>33</v>
      </c>
      <c r="I67" s="50">
        <v>744</v>
      </c>
      <c r="J67" s="50">
        <v>100</v>
      </c>
      <c r="K67" s="50">
        <v>100</v>
      </c>
      <c r="L67" s="50">
        <v>100</v>
      </c>
      <c r="M67" s="382">
        <v>0.05</v>
      </c>
      <c r="N67" s="50" t="s">
        <v>401</v>
      </c>
      <c r="O67" s="50" t="s">
        <v>401</v>
      </c>
    </row>
    <row r="68" spans="1:15" s="51" customFormat="1" ht="102">
      <c r="A68" s="557"/>
      <c r="B68" s="557"/>
      <c r="C68" s="557"/>
      <c r="D68" s="557"/>
      <c r="E68" s="557"/>
      <c r="F68" s="557"/>
      <c r="G68" s="381" t="s">
        <v>421</v>
      </c>
      <c r="H68" s="50" t="s">
        <v>33</v>
      </c>
      <c r="I68" s="50">
        <v>744</v>
      </c>
      <c r="J68" s="50">
        <v>100</v>
      </c>
      <c r="K68" s="50">
        <v>100</v>
      </c>
      <c r="L68" s="50">
        <v>100</v>
      </c>
      <c r="M68" s="382">
        <v>0.05</v>
      </c>
      <c r="N68" s="50" t="s">
        <v>401</v>
      </c>
      <c r="O68" s="50" t="s">
        <v>401</v>
      </c>
    </row>
    <row r="69" spans="1:15" s="51" customFormat="1" ht="51">
      <c r="A69" s="557"/>
      <c r="B69" s="557"/>
      <c r="C69" s="557"/>
      <c r="D69" s="557"/>
      <c r="E69" s="557"/>
      <c r="F69" s="557"/>
      <c r="G69" s="380" t="s">
        <v>422</v>
      </c>
      <c r="H69" s="50" t="s">
        <v>33</v>
      </c>
      <c r="I69" s="50">
        <v>744</v>
      </c>
      <c r="J69" s="50">
        <v>90</v>
      </c>
      <c r="K69" s="50">
        <v>90</v>
      </c>
      <c r="L69" s="50">
        <v>90</v>
      </c>
      <c r="M69" s="382">
        <v>0.05</v>
      </c>
      <c r="N69" s="50" t="s">
        <v>401</v>
      </c>
      <c r="O69" s="50" t="s">
        <v>401</v>
      </c>
    </row>
    <row r="70" spans="1:15" ht="48" customHeight="1">
      <c r="A70" s="557"/>
      <c r="B70" s="557"/>
      <c r="C70" s="557"/>
      <c r="D70" s="557"/>
      <c r="E70" s="557"/>
      <c r="F70" s="557"/>
      <c r="G70" s="380" t="s">
        <v>423</v>
      </c>
      <c r="H70" s="50" t="s">
        <v>33</v>
      </c>
      <c r="I70" s="50">
        <v>744</v>
      </c>
      <c r="J70" s="8">
        <v>100</v>
      </c>
      <c r="K70" s="8">
        <v>100</v>
      </c>
      <c r="L70" s="8">
        <v>100</v>
      </c>
      <c r="M70" s="376">
        <v>0.05</v>
      </c>
      <c r="N70" s="50" t="s">
        <v>401</v>
      </c>
      <c r="O70" s="50" t="s">
        <v>401</v>
      </c>
    </row>
    <row r="71" spans="1:15" ht="114" customHeight="1">
      <c r="A71" s="558"/>
      <c r="B71" s="558"/>
      <c r="C71" s="558"/>
      <c r="D71" s="558"/>
      <c r="E71" s="558"/>
      <c r="F71" s="558"/>
      <c r="G71" s="383" t="s">
        <v>424</v>
      </c>
      <c r="H71" s="50" t="s">
        <v>33</v>
      </c>
      <c r="I71" s="50">
        <v>744</v>
      </c>
      <c r="J71" s="8">
        <v>80</v>
      </c>
      <c r="K71" s="8">
        <v>80</v>
      </c>
      <c r="L71" s="27">
        <v>90</v>
      </c>
      <c r="M71" s="376">
        <v>0.05</v>
      </c>
      <c r="N71" s="50" t="s">
        <v>401</v>
      </c>
      <c r="O71" s="437" t="s">
        <v>482</v>
      </c>
    </row>
    <row r="72" spans="1:15" ht="78" customHeight="1">
      <c r="A72" s="556" t="s">
        <v>425</v>
      </c>
      <c r="B72" s="556" t="s">
        <v>43</v>
      </c>
      <c r="C72" s="556" t="s">
        <v>43</v>
      </c>
      <c r="D72" s="556" t="s">
        <v>197</v>
      </c>
      <c r="E72" s="556" t="s">
        <v>43</v>
      </c>
      <c r="F72" s="556" t="s">
        <v>419</v>
      </c>
      <c r="G72" s="381" t="s">
        <v>420</v>
      </c>
      <c r="H72" s="50" t="s">
        <v>33</v>
      </c>
      <c r="I72" s="50">
        <v>744</v>
      </c>
      <c r="J72" s="8">
        <v>100</v>
      </c>
      <c r="K72" s="8">
        <v>100</v>
      </c>
      <c r="L72" s="8">
        <v>100</v>
      </c>
      <c r="M72" s="376">
        <v>0.05</v>
      </c>
      <c r="N72" s="50" t="s">
        <v>401</v>
      </c>
      <c r="O72" s="50" t="s">
        <v>401</v>
      </c>
    </row>
    <row r="73" spans="1:15" ht="100.5" customHeight="1">
      <c r="A73" s="557"/>
      <c r="B73" s="557"/>
      <c r="C73" s="557"/>
      <c r="D73" s="557"/>
      <c r="E73" s="557"/>
      <c r="F73" s="557"/>
      <c r="G73" s="381" t="s">
        <v>421</v>
      </c>
      <c r="H73" s="50" t="s">
        <v>33</v>
      </c>
      <c r="I73" s="50">
        <v>744</v>
      </c>
      <c r="J73" s="8">
        <v>100</v>
      </c>
      <c r="K73" s="8">
        <v>100</v>
      </c>
      <c r="L73" s="8">
        <v>100</v>
      </c>
      <c r="M73" s="376">
        <v>0.05</v>
      </c>
      <c r="N73" s="50" t="s">
        <v>401</v>
      </c>
      <c r="O73" s="50" t="s">
        <v>401</v>
      </c>
    </row>
    <row r="74" spans="1:15" ht="135.75" customHeight="1">
      <c r="A74" s="557"/>
      <c r="B74" s="557"/>
      <c r="C74" s="557"/>
      <c r="D74" s="557"/>
      <c r="E74" s="557"/>
      <c r="F74" s="557"/>
      <c r="G74" s="380" t="s">
        <v>422</v>
      </c>
      <c r="H74" s="50" t="s">
        <v>33</v>
      </c>
      <c r="I74" s="50">
        <v>744</v>
      </c>
      <c r="J74" s="8">
        <v>90</v>
      </c>
      <c r="K74" s="8">
        <v>90</v>
      </c>
      <c r="L74" s="8">
        <v>100</v>
      </c>
      <c r="M74" s="376">
        <v>0.05</v>
      </c>
      <c r="N74" s="376">
        <v>0.05</v>
      </c>
      <c r="O74" s="437" t="s">
        <v>484</v>
      </c>
    </row>
    <row r="75" spans="1:15" ht="51" customHeight="1">
      <c r="A75" s="557"/>
      <c r="B75" s="557"/>
      <c r="C75" s="557"/>
      <c r="D75" s="557"/>
      <c r="E75" s="557"/>
      <c r="F75" s="557"/>
      <c r="G75" s="380" t="s">
        <v>423</v>
      </c>
      <c r="H75" s="50" t="s">
        <v>33</v>
      </c>
      <c r="I75" s="50">
        <v>744</v>
      </c>
      <c r="J75" s="8">
        <v>100</v>
      </c>
      <c r="K75" s="8">
        <v>100</v>
      </c>
      <c r="L75" s="8">
        <v>100</v>
      </c>
      <c r="M75" s="376">
        <v>0.05</v>
      </c>
      <c r="N75" s="375" t="s">
        <v>401</v>
      </c>
      <c r="O75" s="385" t="s">
        <v>401</v>
      </c>
    </row>
    <row r="76" spans="1:15" ht="117.75" customHeight="1">
      <c r="A76" s="558"/>
      <c r="B76" s="558"/>
      <c r="C76" s="558"/>
      <c r="D76" s="558"/>
      <c r="E76" s="558"/>
      <c r="F76" s="558"/>
      <c r="G76" s="383" t="s">
        <v>424</v>
      </c>
      <c r="H76" s="50" t="s">
        <v>33</v>
      </c>
      <c r="I76" s="50">
        <v>744</v>
      </c>
      <c r="J76" s="8">
        <v>80</v>
      </c>
      <c r="K76" s="8">
        <v>80</v>
      </c>
      <c r="L76" s="27">
        <v>90</v>
      </c>
      <c r="M76" s="376">
        <v>0.05</v>
      </c>
      <c r="N76" s="376">
        <v>0.06</v>
      </c>
      <c r="O76" s="437" t="s">
        <v>482</v>
      </c>
    </row>
    <row r="77" spans="1:15" ht="78" customHeight="1">
      <c r="A77" s="556" t="s">
        <v>426</v>
      </c>
      <c r="B77" s="624" t="s">
        <v>411</v>
      </c>
      <c r="C77" s="556" t="s">
        <v>43</v>
      </c>
      <c r="D77" s="556" t="s">
        <v>43</v>
      </c>
      <c r="E77" s="556" t="s">
        <v>43</v>
      </c>
      <c r="F77" s="556" t="s">
        <v>419</v>
      </c>
      <c r="G77" s="381" t="s">
        <v>420</v>
      </c>
      <c r="H77" s="50" t="s">
        <v>33</v>
      </c>
      <c r="I77" s="50">
        <v>744</v>
      </c>
      <c r="J77" s="8">
        <v>100</v>
      </c>
      <c r="K77" s="8">
        <v>100</v>
      </c>
      <c r="L77" s="8">
        <v>100</v>
      </c>
      <c r="M77" s="376">
        <v>0.05</v>
      </c>
      <c r="N77" s="385" t="s">
        <v>401</v>
      </c>
      <c r="O77" s="437" t="s">
        <v>401</v>
      </c>
    </row>
    <row r="78" spans="1:15" ht="114.75" customHeight="1">
      <c r="A78" s="557"/>
      <c r="B78" s="626"/>
      <c r="C78" s="557"/>
      <c r="D78" s="557"/>
      <c r="E78" s="557"/>
      <c r="F78" s="557"/>
      <c r="G78" s="381" t="s">
        <v>421</v>
      </c>
      <c r="H78" s="50" t="s">
        <v>33</v>
      </c>
      <c r="I78" s="50">
        <v>744</v>
      </c>
      <c r="J78" s="8">
        <v>100</v>
      </c>
      <c r="K78" s="8">
        <v>100</v>
      </c>
      <c r="L78" s="8">
        <v>100</v>
      </c>
      <c r="M78" s="376">
        <v>0.05</v>
      </c>
      <c r="N78" s="385" t="s">
        <v>401</v>
      </c>
      <c r="O78" s="437" t="s">
        <v>401</v>
      </c>
    </row>
    <row r="79" spans="1:15" ht="141" customHeight="1">
      <c r="A79" s="557"/>
      <c r="B79" s="626"/>
      <c r="C79" s="557"/>
      <c r="D79" s="557"/>
      <c r="E79" s="557"/>
      <c r="F79" s="557"/>
      <c r="G79" s="380" t="s">
        <v>422</v>
      </c>
      <c r="H79" s="50" t="s">
        <v>33</v>
      </c>
      <c r="I79" s="50">
        <v>744</v>
      </c>
      <c r="J79" s="8">
        <v>90</v>
      </c>
      <c r="K79" s="8">
        <v>90</v>
      </c>
      <c r="L79" s="27">
        <v>100</v>
      </c>
      <c r="M79" s="376">
        <v>0.05</v>
      </c>
      <c r="N79" s="376">
        <v>0.04</v>
      </c>
      <c r="O79" s="437" t="s">
        <v>484</v>
      </c>
    </row>
    <row r="80" spans="1:15" ht="36" customHeight="1">
      <c r="A80" s="557"/>
      <c r="B80" s="626"/>
      <c r="C80" s="557"/>
      <c r="D80" s="557"/>
      <c r="E80" s="557"/>
      <c r="F80" s="557"/>
      <c r="G80" s="380" t="s">
        <v>423</v>
      </c>
      <c r="H80" s="50" t="s">
        <v>33</v>
      </c>
      <c r="I80" s="50">
        <v>744</v>
      </c>
      <c r="J80" s="8">
        <v>100</v>
      </c>
      <c r="K80" s="8">
        <v>100</v>
      </c>
      <c r="L80" s="27">
        <v>100</v>
      </c>
      <c r="M80" s="376">
        <v>0.05</v>
      </c>
      <c r="N80" s="385" t="s">
        <v>401</v>
      </c>
      <c r="O80" s="437" t="s">
        <v>401</v>
      </c>
    </row>
    <row r="81" spans="1:15" ht="113.25" customHeight="1">
      <c r="A81" s="558"/>
      <c r="B81" s="626"/>
      <c r="C81" s="558"/>
      <c r="D81" s="558"/>
      <c r="E81" s="558"/>
      <c r="F81" s="558"/>
      <c r="G81" s="383" t="s">
        <v>424</v>
      </c>
      <c r="H81" s="50" t="s">
        <v>33</v>
      </c>
      <c r="I81" s="50">
        <v>744</v>
      </c>
      <c r="J81" s="8">
        <v>80</v>
      </c>
      <c r="K81" s="8">
        <v>80</v>
      </c>
      <c r="L81" s="27">
        <v>90</v>
      </c>
      <c r="M81" s="376">
        <v>0.05</v>
      </c>
      <c r="N81" s="376">
        <v>0.04</v>
      </c>
      <c r="O81" s="437" t="s">
        <v>482</v>
      </c>
    </row>
    <row r="82" spans="1:15" ht="78" customHeight="1">
      <c r="A82" s="556" t="s">
        <v>427</v>
      </c>
      <c r="B82" s="626"/>
      <c r="C82" s="556" t="s">
        <v>43</v>
      </c>
      <c r="D82" s="556" t="s">
        <v>197</v>
      </c>
      <c r="E82" s="556" t="s">
        <v>43</v>
      </c>
      <c r="F82" s="556" t="s">
        <v>419</v>
      </c>
      <c r="G82" s="381" t="s">
        <v>420</v>
      </c>
      <c r="H82" s="50" t="s">
        <v>33</v>
      </c>
      <c r="I82" s="50">
        <v>744</v>
      </c>
      <c r="J82" s="50">
        <v>100</v>
      </c>
      <c r="K82" s="50">
        <v>100</v>
      </c>
      <c r="L82" s="50">
        <v>100</v>
      </c>
      <c r="M82" s="376">
        <v>0.05</v>
      </c>
      <c r="N82" s="385" t="s">
        <v>401</v>
      </c>
      <c r="O82" s="437" t="s">
        <v>401</v>
      </c>
    </row>
    <row r="83" spans="1:15" ht="78" customHeight="1">
      <c r="A83" s="557"/>
      <c r="B83" s="626"/>
      <c r="C83" s="557"/>
      <c r="D83" s="557"/>
      <c r="E83" s="557"/>
      <c r="F83" s="557"/>
      <c r="G83" s="381" t="s">
        <v>421</v>
      </c>
      <c r="H83" s="50" t="s">
        <v>33</v>
      </c>
      <c r="I83" s="50">
        <v>744</v>
      </c>
      <c r="J83" s="50">
        <v>100</v>
      </c>
      <c r="K83" s="50">
        <v>100</v>
      </c>
      <c r="L83" s="50">
        <v>100</v>
      </c>
      <c r="M83" s="376">
        <v>0.05</v>
      </c>
      <c r="N83" s="385" t="s">
        <v>401</v>
      </c>
      <c r="O83" s="437" t="s">
        <v>401</v>
      </c>
    </row>
    <row r="84" spans="1:15" ht="138" customHeight="1">
      <c r="A84" s="557"/>
      <c r="B84" s="626"/>
      <c r="C84" s="557"/>
      <c r="D84" s="557"/>
      <c r="E84" s="557"/>
      <c r="F84" s="557"/>
      <c r="G84" s="380" t="s">
        <v>422</v>
      </c>
      <c r="H84" s="50" t="s">
        <v>33</v>
      </c>
      <c r="I84" s="50">
        <v>744</v>
      </c>
      <c r="J84" s="8">
        <v>90</v>
      </c>
      <c r="K84" s="8">
        <v>90</v>
      </c>
      <c r="L84" s="27">
        <v>100</v>
      </c>
      <c r="M84" s="376">
        <v>0.05</v>
      </c>
      <c r="N84" s="376">
        <v>0.04</v>
      </c>
      <c r="O84" s="437" t="s">
        <v>484</v>
      </c>
    </row>
    <row r="85" spans="1:15" ht="52.5" customHeight="1">
      <c r="A85" s="557"/>
      <c r="B85" s="626"/>
      <c r="C85" s="557"/>
      <c r="D85" s="557"/>
      <c r="E85" s="557"/>
      <c r="F85" s="557"/>
      <c r="G85" s="380" t="s">
        <v>423</v>
      </c>
      <c r="H85" s="50" t="s">
        <v>33</v>
      </c>
      <c r="I85" s="50">
        <v>744</v>
      </c>
      <c r="J85" s="8">
        <v>100</v>
      </c>
      <c r="K85" s="8">
        <v>100</v>
      </c>
      <c r="L85" s="8">
        <v>100</v>
      </c>
      <c r="M85" s="376">
        <v>0.05</v>
      </c>
      <c r="N85" s="385" t="s">
        <v>401</v>
      </c>
      <c r="O85" s="437" t="s">
        <v>401</v>
      </c>
    </row>
    <row r="86" spans="1:15" ht="147.75" customHeight="1">
      <c r="A86" s="558"/>
      <c r="B86" s="625"/>
      <c r="C86" s="558"/>
      <c r="D86" s="558"/>
      <c r="E86" s="558"/>
      <c r="F86" s="558"/>
      <c r="G86" s="383" t="s">
        <v>424</v>
      </c>
      <c r="H86" s="50" t="s">
        <v>33</v>
      </c>
      <c r="I86" s="50">
        <v>744</v>
      </c>
      <c r="J86" s="8">
        <v>80</v>
      </c>
      <c r="K86" s="8">
        <v>80</v>
      </c>
      <c r="L86" s="27">
        <v>90</v>
      </c>
      <c r="M86" s="376">
        <v>0.05</v>
      </c>
      <c r="N86" s="376">
        <v>0.04</v>
      </c>
      <c r="O86" s="437" t="s">
        <v>484</v>
      </c>
    </row>
    <row r="87" spans="6:8" ht="12.75">
      <c r="F87" s="36"/>
      <c r="G87" s="36"/>
      <c r="H87" s="36"/>
    </row>
    <row r="88" spans="1:14" s="48" customFormat="1" ht="27.75" customHeight="1">
      <c r="A88" s="555" t="s">
        <v>394</v>
      </c>
      <c r="B88" s="555"/>
      <c r="C88" s="555"/>
      <c r="D88" s="555"/>
      <c r="E88" s="555"/>
      <c r="F88" s="555"/>
      <c r="G88" s="555"/>
      <c r="H88" s="555"/>
      <c r="I88" s="555"/>
      <c r="J88" s="555"/>
      <c r="K88" s="555"/>
      <c r="L88" s="555"/>
      <c r="M88" s="555"/>
      <c r="N88" s="555"/>
    </row>
    <row r="90" spans="1:16" ht="25.5" customHeight="1">
      <c r="A90" s="564" t="s">
        <v>2</v>
      </c>
      <c r="B90" s="567" t="s">
        <v>21</v>
      </c>
      <c r="C90" s="568"/>
      <c r="D90" s="569"/>
      <c r="E90" s="567" t="s">
        <v>22</v>
      </c>
      <c r="F90" s="569"/>
      <c r="G90" s="576" t="s">
        <v>20</v>
      </c>
      <c r="H90" s="577"/>
      <c r="I90" s="577"/>
      <c r="J90" s="577"/>
      <c r="K90" s="577"/>
      <c r="L90" s="577"/>
      <c r="M90" s="577"/>
      <c r="N90" s="577"/>
      <c r="O90" s="577"/>
      <c r="P90" s="578"/>
    </row>
    <row r="91" spans="1:16" ht="45.75" customHeight="1">
      <c r="A91" s="565"/>
      <c r="B91" s="570"/>
      <c r="C91" s="571"/>
      <c r="D91" s="572"/>
      <c r="E91" s="570"/>
      <c r="F91" s="572"/>
      <c r="G91" s="559" t="s">
        <v>3</v>
      </c>
      <c r="H91" s="561" t="s">
        <v>89</v>
      </c>
      <c r="I91" s="563"/>
      <c r="J91" s="573" t="s">
        <v>392</v>
      </c>
      <c r="K91" s="574"/>
      <c r="L91" s="575"/>
      <c r="M91" s="564" t="s">
        <v>74</v>
      </c>
      <c r="N91" s="564" t="s">
        <v>75</v>
      </c>
      <c r="O91" s="564" t="s">
        <v>76</v>
      </c>
      <c r="P91" s="564" t="s">
        <v>78</v>
      </c>
    </row>
    <row r="92" spans="1:16" ht="78" customHeight="1">
      <c r="A92" s="566"/>
      <c r="B92" s="85" t="s">
        <v>4</v>
      </c>
      <c r="C92" s="85" t="s">
        <v>4</v>
      </c>
      <c r="D92" s="85" t="s">
        <v>4</v>
      </c>
      <c r="E92" s="85" t="s">
        <v>4</v>
      </c>
      <c r="F92" s="85" t="s">
        <v>4</v>
      </c>
      <c r="G92" s="560"/>
      <c r="H92" s="85" t="s">
        <v>13</v>
      </c>
      <c r="I92" s="55" t="s">
        <v>90</v>
      </c>
      <c r="J92" s="371" t="s">
        <v>77</v>
      </c>
      <c r="K92" s="371" t="s">
        <v>393</v>
      </c>
      <c r="L92" s="372" t="s">
        <v>73</v>
      </c>
      <c r="M92" s="566"/>
      <c r="N92" s="566"/>
      <c r="O92" s="566"/>
      <c r="P92" s="566"/>
    </row>
    <row r="93" spans="1:16" s="51" customFormat="1" ht="12">
      <c r="A93" s="50">
        <v>1</v>
      </c>
      <c r="B93" s="50">
        <v>2</v>
      </c>
      <c r="C93" s="50">
        <v>3</v>
      </c>
      <c r="D93" s="50">
        <v>4</v>
      </c>
      <c r="E93" s="50">
        <v>5</v>
      </c>
      <c r="F93" s="50">
        <v>6</v>
      </c>
      <c r="G93" s="50">
        <v>7</v>
      </c>
      <c r="H93" s="50">
        <v>8</v>
      </c>
      <c r="I93" s="50">
        <v>9</v>
      </c>
      <c r="J93" s="50">
        <v>10</v>
      </c>
      <c r="K93" s="50">
        <v>11</v>
      </c>
      <c r="L93" s="50">
        <v>12</v>
      </c>
      <c r="M93" s="50">
        <v>13</v>
      </c>
      <c r="N93" s="50">
        <v>14</v>
      </c>
      <c r="O93" s="50">
        <v>15</v>
      </c>
      <c r="P93" s="50">
        <v>16</v>
      </c>
    </row>
    <row r="94" spans="1:16" s="51" customFormat="1" ht="53.25" customHeight="1">
      <c r="A94" s="50"/>
      <c r="B94" s="50"/>
      <c r="C94" s="50"/>
      <c r="D94" s="50" t="s">
        <v>66</v>
      </c>
      <c r="E94" s="50"/>
      <c r="F94" s="50"/>
      <c r="G94" s="50"/>
      <c r="H94" s="50"/>
      <c r="I94" s="50"/>
      <c r="J94" s="50">
        <v>436</v>
      </c>
      <c r="K94" s="50">
        <v>436</v>
      </c>
      <c r="L94" s="455">
        <v>429</v>
      </c>
      <c r="M94" s="382">
        <v>0.05</v>
      </c>
      <c r="N94" s="382" t="s">
        <v>401</v>
      </c>
      <c r="O94" s="50" t="s">
        <v>512</v>
      </c>
      <c r="P94" s="50"/>
    </row>
    <row r="95" spans="1:16" s="51" customFormat="1" ht="40.5" customHeight="1">
      <c r="A95" s="50" t="s">
        <v>418</v>
      </c>
      <c r="B95" s="50" t="s">
        <v>43</v>
      </c>
      <c r="C95" s="50" t="s">
        <v>43</v>
      </c>
      <c r="D95" s="50" t="s">
        <v>43</v>
      </c>
      <c r="E95" s="50" t="s">
        <v>43</v>
      </c>
      <c r="F95" s="50" t="s">
        <v>19</v>
      </c>
      <c r="G95" s="556" t="s">
        <v>48</v>
      </c>
      <c r="H95" s="556" t="s">
        <v>49</v>
      </c>
      <c r="I95" s="556">
        <v>792</v>
      </c>
      <c r="J95" s="50">
        <v>400</v>
      </c>
      <c r="K95" s="50">
        <v>400</v>
      </c>
      <c r="L95" s="50">
        <v>387</v>
      </c>
      <c r="M95" s="382">
        <v>0.05</v>
      </c>
      <c r="N95" s="382" t="s">
        <v>401</v>
      </c>
      <c r="O95" s="50"/>
      <c r="P95" s="50"/>
    </row>
    <row r="96" spans="1:16" ht="151.5" customHeight="1">
      <c r="A96" s="35" t="s">
        <v>425</v>
      </c>
      <c r="B96" s="50" t="s">
        <v>43</v>
      </c>
      <c r="C96" s="50" t="s">
        <v>43</v>
      </c>
      <c r="D96" s="380" t="s">
        <v>197</v>
      </c>
      <c r="E96" s="50" t="s">
        <v>43</v>
      </c>
      <c r="F96" s="50" t="s">
        <v>19</v>
      </c>
      <c r="G96" s="557"/>
      <c r="H96" s="557"/>
      <c r="I96" s="557"/>
      <c r="J96" s="8">
        <v>0</v>
      </c>
      <c r="K96" s="8">
        <v>0</v>
      </c>
      <c r="L96" s="8">
        <v>0</v>
      </c>
      <c r="M96" s="382">
        <v>0.05</v>
      </c>
      <c r="N96" s="382" t="s">
        <v>401</v>
      </c>
      <c r="O96" s="385">
        <v>0</v>
      </c>
      <c r="P96" s="330"/>
    </row>
    <row r="97" spans="1:16" ht="135" customHeight="1">
      <c r="A97" s="35" t="s">
        <v>426</v>
      </c>
      <c r="B97" s="624" t="s">
        <v>525</v>
      </c>
      <c r="C97" s="8" t="s">
        <v>43</v>
      </c>
      <c r="D97" s="8" t="s">
        <v>43</v>
      </c>
      <c r="E97" s="8" t="s">
        <v>43</v>
      </c>
      <c r="F97" s="8" t="s">
        <v>19</v>
      </c>
      <c r="G97" s="557"/>
      <c r="H97" s="557"/>
      <c r="I97" s="557"/>
      <c r="J97" s="8">
        <v>24</v>
      </c>
      <c r="K97" s="8">
        <v>24</v>
      </c>
      <c r="L97" s="8">
        <v>24</v>
      </c>
      <c r="M97" s="382">
        <v>0.05</v>
      </c>
      <c r="N97" s="452" t="s">
        <v>401</v>
      </c>
      <c r="O97" s="385" t="s">
        <v>485</v>
      </c>
      <c r="P97" s="330"/>
    </row>
    <row r="98" spans="1:16" ht="172.5" customHeight="1">
      <c r="A98" s="35" t="s">
        <v>427</v>
      </c>
      <c r="B98" s="625"/>
      <c r="C98" s="8" t="s">
        <v>43</v>
      </c>
      <c r="D98" s="380" t="s">
        <v>197</v>
      </c>
      <c r="E98" s="8" t="s">
        <v>43</v>
      </c>
      <c r="F98" s="8" t="s">
        <v>19</v>
      </c>
      <c r="G98" s="558"/>
      <c r="H98" s="558"/>
      <c r="I98" s="558"/>
      <c r="J98" s="453">
        <v>12</v>
      </c>
      <c r="K98" s="453">
        <v>12</v>
      </c>
      <c r="L98" s="453">
        <v>18</v>
      </c>
      <c r="M98" s="456">
        <v>0.05</v>
      </c>
      <c r="N98" s="457">
        <v>0.45</v>
      </c>
      <c r="O98" s="454" t="s">
        <v>520</v>
      </c>
      <c r="P98" s="330"/>
    </row>
    <row r="99" spans="1:14" ht="24" customHeight="1">
      <c r="A99" s="47"/>
      <c r="B99" s="24"/>
      <c r="C99" s="24"/>
      <c r="D99" s="24"/>
      <c r="E99" s="24"/>
      <c r="F99" s="384"/>
      <c r="G99" s="24"/>
      <c r="H99" s="24"/>
      <c r="I99" s="24"/>
      <c r="J99" s="24"/>
      <c r="K99" s="24"/>
      <c r="L99" s="40"/>
      <c r="M99" s="384"/>
      <c r="N99" s="384"/>
    </row>
    <row r="100" spans="1:14" s="48" customFormat="1" ht="19.5" customHeight="1">
      <c r="A100" s="623" t="s">
        <v>430</v>
      </c>
      <c r="B100" s="623"/>
      <c r="C100" s="623"/>
      <c r="D100" s="623"/>
      <c r="E100" s="623"/>
      <c r="F100" s="623"/>
      <c r="G100" s="623"/>
      <c r="H100" s="623"/>
      <c r="I100" s="623"/>
      <c r="J100" s="623"/>
      <c r="K100" s="623"/>
      <c r="L100" s="623"/>
      <c r="M100" s="623"/>
      <c r="N100" s="623"/>
    </row>
    <row r="101" spans="1:14" s="48" customFormat="1" ht="19.5" customHeight="1">
      <c r="A101" s="623" t="s">
        <v>429</v>
      </c>
      <c r="B101" s="623"/>
      <c r="C101" s="623"/>
      <c r="D101" s="623"/>
      <c r="E101" s="623"/>
      <c r="F101" s="623"/>
      <c r="G101" s="623"/>
      <c r="H101" s="623"/>
      <c r="I101" s="623"/>
      <c r="J101" s="623"/>
      <c r="K101" s="623"/>
      <c r="L101" s="623"/>
      <c r="M101" s="623"/>
      <c r="N101" s="623"/>
    </row>
    <row r="102" spans="1:14" s="48" customFormat="1" ht="19.5" customHeight="1">
      <c r="A102" s="614" t="s">
        <v>475</v>
      </c>
      <c r="B102" s="614"/>
      <c r="C102" s="614"/>
      <c r="D102" s="614"/>
      <c r="E102" s="614"/>
      <c r="F102" s="614"/>
      <c r="G102" s="614"/>
      <c r="H102" s="614"/>
      <c r="I102" s="614"/>
      <c r="J102" s="614"/>
      <c r="K102" s="614"/>
      <c r="L102" s="614"/>
      <c r="M102" s="614"/>
      <c r="N102" s="614"/>
    </row>
    <row r="103" spans="1:14" s="48" customFormat="1" ht="19.5" customHeight="1">
      <c r="A103" s="614" t="s">
        <v>398</v>
      </c>
      <c r="B103" s="614"/>
      <c r="C103" s="614"/>
      <c r="D103" s="614"/>
      <c r="E103" s="614"/>
      <c r="F103" s="614"/>
      <c r="G103" s="614"/>
      <c r="H103" s="614"/>
      <c r="I103" s="614"/>
      <c r="J103" s="614"/>
      <c r="K103" s="614"/>
      <c r="L103" s="614"/>
      <c r="M103" s="614"/>
      <c r="N103" s="614"/>
    </row>
    <row r="104" spans="1:14" s="48" customFormat="1" ht="19.5" customHeight="1" thickBot="1">
      <c r="A104" s="555" t="s">
        <v>399</v>
      </c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</row>
    <row r="105" spans="1:14" s="48" customFormat="1" ht="19.5" customHeight="1" thickBo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63" t="s">
        <v>88</v>
      </c>
      <c r="L105" s="464"/>
      <c r="M105" s="465" t="s">
        <v>504</v>
      </c>
      <c r="N105" s="466"/>
    </row>
    <row r="106" spans="1:14" s="48" customFormat="1" ht="19.5" customHeight="1">
      <c r="A106" s="555" t="s">
        <v>72</v>
      </c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</row>
    <row r="107" spans="1:14" ht="19.5" customHeight="1">
      <c r="A107" s="45"/>
      <c r="B107" s="45"/>
      <c r="C107" s="45"/>
      <c r="D107" s="45"/>
      <c r="E107" s="45"/>
      <c r="F107" s="46"/>
      <c r="G107" s="46"/>
      <c r="H107" s="46"/>
      <c r="I107" s="46"/>
      <c r="J107" s="46"/>
      <c r="K107" s="46"/>
      <c r="L107" s="46"/>
      <c r="M107" s="46"/>
      <c r="N107" s="45"/>
    </row>
    <row r="108" spans="1:15" ht="39.75" customHeight="1">
      <c r="A108" s="564" t="s">
        <v>2</v>
      </c>
      <c r="B108" s="567" t="s">
        <v>21</v>
      </c>
      <c r="C108" s="568"/>
      <c r="D108" s="569"/>
      <c r="E108" s="567" t="s">
        <v>22</v>
      </c>
      <c r="F108" s="569"/>
      <c r="G108" s="561" t="s">
        <v>23</v>
      </c>
      <c r="H108" s="562"/>
      <c r="I108" s="562"/>
      <c r="J108" s="562"/>
      <c r="K108" s="562"/>
      <c r="L108" s="562"/>
      <c r="M108" s="562"/>
      <c r="N108" s="562"/>
      <c r="O108" s="563"/>
    </row>
    <row r="109" spans="1:15" ht="63.75" customHeight="1">
      <c r="A109" s="565"/>
      <c r="B109" s="570"/>
      <c r="C109" s="571"/>
      <c r="D109" s="572"/>
      <c r="E109" s="570"/>
      <c r="F109" s="572"/>
      <c r="G109" s="559" t="s">
        <v>3</v>
      </c>
      <c r="H109" s="561" t="s">
        <v>89</v>
      </c>
      <c r="I109" s="563"/>
      <c r="J109" s="573" t="s">
        <v>392</v>
      </c>
      <c r="K109" s="574"/>
      <c r="L109" s="575"/>
      <c r="M109" s="564" t="s">
        <v>74</v>
      </c>
      <c r="N109" s="564" t="s">
        <v>75</v>
      </c>
      <c r="O109" s="564" t="s">
        <v>76</v>
      </c>
    </row>
    <row r="110" spans="1:15" ht="78.75" customHeight="1">
      <c r="A110" s="566"/>
      <c r="B110" s="85" t="s">
        <v>4</v>
      </c>
      <c r="C110" s="85" t="s">
        <v>4</v>
      </c>
      <c r="D110" s="85" t="s">
        <v>4</v>
      </c>
      <c r="E110" s="85" t="s">
        <v>4</v>
      </c>
      <c r="F110" s="85" t="s">
        <v>4</v>
      </c>
      <c r="G110" s="560"/>
      <c r="H110" s="85" t="s">
        <v>13</v>
      </c>
      <c r="I110" s="55" t="s">
        <v>90</v>
      </c>
      <c r="J110" s="388" t="s">
        <v>77</v>
      </c>
      <c r="K110" s="388" t="s">
        <v>393</v>
      </c>
      <c r="L110" s="388" t="s">
        <v>73</v>
      </c>
      <c r="M110" s="566"/>
      <c r="N110" s="566"/>
      <c r="O110" s="566"/>
    </row>
    <row r="111" spans="1:15" s="51" customFormat="1" ht="12">
      <c r="A111" s="50">
        <v>1</v>
      </c>
      <c r="B111" s="50">
        <v>2</v>
      </c>
      <c r="C111" s="50">
        <v>3</v>
      </c>
      <c r="D111" s="50">
        <v>4</v>
      </c>
      <c r="E111" s="50">
        <v>5</v>
      </c>
      <c r="F111" s="50">
        <v>6</v>
      </c>
      <c r="G111" s="50">
        <v>7</v>
      </c>
      <c r="H111" s="50">
        <v>8</v>
      </c>
      <c r="I111" s="50">
        <v>9</v>
      </c>
      <c r="J111" s="50">
        <v>10</v>
      </c>
      <c r="K111" s="50">
        <v>11</v>
      </c>
      <c r="L111" s="50">
        <v>12</v>
      </c>
      <c r="M111" s="50">
        <v>13</v>
      </c>
      <c r="N111" s="50">
        <v>14</v>
      </c>
      <c r="O111" s="50">
        <v>15</v>
      </c>
    </row>
    <row r="112" spans="1:15" ht="140.25" customHeight="1">
      <c r="A112" s="526" t="s">
        <v>476</v>
      </c>
      <c r="B112" s="459" t="s">
        <v>400</v>
      </c>
      <c r="C112" s="459" t="s">
        <v>400</v>
      </c>
      <c r="D112" s="459" t="s">
        <v>400</v>
      </c>
      <c r="E112" s="459" t="s">
        <v>400</v>
      </c>
      <c r="F112" s="459" t="s">
        <v>19</v>
      </c>
      <c r="G112" s="141" t="s">
        <v>480</v>
      </c>
      <c r="H112" s="8" t="s">
        <v>33</v>
      </c>
      <c r="I112" s="8">
        <v>744</v>
      </c>
      <c r="J112" s="8">
        <v>100</v>
      </c>
      <c r="K112" s="8">
        <v>100</v>
      </c>
      <c r="L112" s="27">
        <v>100</v>
      </c>
      <c r="M112" s="376">
        <v>0.05</v>
      </c>
      <c r="N112" s="385" t="s">
        <v>401</v>
      </c>
      <c r="O112" s="385" t="s">
        <v>401</v>
      </c>
    </row>
    <row r="113" spans="1:15" ht="155.25" customHeight="1">
      <c r="A113" s="527"/>
      <c r="B113" s="470"/>
      <c r="C113" s="470"/>
      <c r="D113" s="470"/>
      <c r="E113" s="470"/>
      <c r="F113" s="470"/>
      <c r="G113" s="141" t="s">
        <v>481</v>
      </c>
      <c r="H113" s="8" t="s">
        <v>33</v>
      </c>
      <c r="I113" s="8">
        <v>744</v>
      </c>
      <c r="J113" s="8">
        <v>0</v>
      </c>
      <c r="K113" s="8">
        <v>0</v>
      </c>
      <c r="L113" s="27">
        <v>0</v>
      </c>
      <c r="M113" s="376">
        <v>0.05</v>
      </c>
      <c r="N113" s="385" t="s">
        <v>401</v>
      </c>
      <c r="O113" s="385" t="s">
        <v>401</v>
      </c>
    </row>
    <row r="114" spans="1:15" ht="41.25" customHeight="1">
      <c r="A114" s="527"/>
      <c r="B114" s="470"/>
      <c r="C114" s="470"/>
      <c r="D114" s="470"/>
      <c r="E114" s="470"/>
      <c r="F114" s="470"/>
      <c r="G114" s="404" t="s">
        <v>404</v>
      </c>
      <c r="H114" s="8" t="s">
        <v>33</v>
      </c>
      <c r="I114" s="8">
        <v>744</v>
      </c>
      <c r="J114" s="8">
        <v>100</v>
      </c>
      <c r="K114" s="8">
        <v>100</v>
      </c>
      <c r="L114" s="27">
        <v>100</v>
      </c>
      <c r="M114" s="376">
        <v>0.05</v>
      </c>
      <c r="N114" s="385" t="s">
        <v>401</v>
      </c>
      <c r="O114" s="385" t="s">
        <v>401</v>
      </c>
    </row>
    <row r="115" spans="1:15" ht="108" customHeight="1">
      <c r="A115" s="528"/>
      <c r="B115" s="460"/>
      <c r="C115" s="460"/>
      <c r="D115" s="460"/>
      <c r="E115" s="460"/>
      <c r="F115" s="460"/>
      <c r="G115" s="141" t="s">
        <v>405</v>
      </c>
      <c r="H115" s="8" t="s">
        <v>33</v>
      </c>
      <c r="I115" s="8">
        <v>744</v>
      </c>
      <c r="J115" s="8">
        <v>80</v>
      </c>
      <c r="K115" s="8">
        <v>80</v>
      </c>
      <c r="L115" s="27">
        <v>90</v>
      </c>
      <c r="M115" s="376">
        <v>0.05</v>
      </c>
      <c r="N115" s="385" t="s">
        <v>401</v>
      </c>
      <c r="O115" s="8" t="s">
        <v>482</v>
      </c>
    </row>
    <row r="116" spans="1:15" ht="126.75" customHeight="1">
      <c r="A116" s="526" t="s">
        <v>477</v>
      </c>
      <c r="B116" s="459" t="s">
        <v>400</v>
      </c>
      <c r="C116" s="459" t="s">
        <v>400</v>
      </c>
      <c r="D116" s="459" t="s">
        <v>197</v>
      </c>
      <c r="E116" s="459" t="s">
        <v>400</v>
      </c>
      <c r="F116" s="459" t="s">
        <v>19</v>
      </c>
      <c r="G116" s="141" t="s">
        <v>480</v>
      </c>
      <c r="H116" s="8" t="s">
        <v>33</v>
      </c>
      <c r="I116" s="8">
        <v>744</v>
      </c>
      <c r="J116" s="8">
        <v>100</v>
      </c>
      <c r="K116" s="8">
        <v>100</v>
      </c>
      <c r="L116" s="8">
        <v>100</v>
      </c>
      <c r="M116" s="376">
        <v>0.05</v>
      </c>
      <c r="N116" s="385" t="s">
        <v>401</v>
      </c>
      <c r="O116" s="385" t="s">
        <v>401</v>
      </c>
    </row>
    <row r="117" spans="1:15" ht="157.5" customHeight="1">
      <c r="A117" s="527"/>
      <c r="B117" s="470"/>
      <c r="C117" s="470"/>
      <c r="D117" s="470"/>
      <c r="E117" s="470"/>
      <c r="F117" s="470"/>
      <c r="G117" s="141" t="s">
        <v>481</v>
      </c>
      <c r="H117" s="8" t="s">
        <v>33</v>
      </c>
      <c r="I117" s="8">
        <v>744</v>
      </c>
      <c r="J117" s="8">
        <v>0</v>
      </c>
      <c r="K117" s="8">
        <v>0</v>
      </c>
      <c r="L117" s="27">
        <v>0</v>
      </c>
      <c r="M117" s="376">
        <v>0.05</v>
      </c>
      <c r="N117" s="385" t="s">
        <v>401</v>
      </c>
      <c r="O117" s="385" t="s">
        <v>401</v>
      </c>
    </row>
    <row r="118" spans="1:15" ht="42.75" customHeight="1">
      <c r="A118" s="527"/>
      <c r="B118" s="470"/>
      <c r="C118" s="470"/>
      <c r="D118" s="470"/>
      <c r="E118" s="470"/>
      <c r="F118" s="470"/>
      <c r="G118" s="404" t="s">
        <v>404</v>
      </c>
      <c r="H118" s="8" t="s">
        <v>33</v>
      </c>
      <c r="I118" s="8">
        <v>744</v>
      </c>
      <c r="J118" s="8">
        <v>100</v>
      </c>
      <c r="K118" s="8">
        <v>100</v>
      </c>
      <c r="L118" s="27">
        <v>100</v>
      </c>
      <c r="M118" s="376">
        <v>0.05</v>
      </c>
      <c r="N118" s="385" t="s">
        <v>401</v>
      </c>
      <c r="O118" s="385" t="s">
        <v>401</v>
      </c>
    </row>
    <row r="119" spans="1:15" ht="124.5" customHeight="1">
      <c r="A119" s="528"/>
      <c r="B119" s="460"/>
      <c r="C119" s="460"/>
      <c r="D119" s="460"/>
      <c r="E119" s="460"/>
      <c r="F119" s="460"/>
      <c r="G119" s="141" t="s">
        <v>405</v>
      </c>
      <c r="H119" s="8" t="s">
        <v>33</v>
      </c>
      <c r="I119" s="8">
        <v>744</v>
      </c>
      <c r="J119" s="8">
        <v>80</v>
      </c>
      <c r="K119" s="8">
        <v>80</v>
      </c>
      <c r="L119" s="27">
        <v>90</v>
      </c>
      <c r="M119" s="376">
        <v>0.05</v>
      </c>
      <c r="N119" s="385" t="s">
        <v>401</v>
      </c>
      <c r="O119" s="8" t="s">
        <v>482</v>
      </c>
    </row>
    <row r="120" spans="1:15" ht="118.5" customHeight="1">
      <c r="A120" s="526" t="s">
        <v>478</v>
      </c>
      <c r="B120" s="459" t="s">
        <v>400</v>
      </c>
      <c r="C120" s="459" t="s">
        <v>400</v>
      </c>
      <c r="D120" s="459" t="s">
        <v>479</v>
      </c>
      <c r="E120" s="459" t="s">
        <v>400</v>
      </c>
      <c r="F120" s="459" t="s">
        <v>19</v>
      </c>
      <c r="G120" s="141" t="s">
        <v>480</v>
      </c>
      <c r="H120" s="8" t="s">
        <v>33</v>
      </c>
      <c r="I120" s="8">
        <v>744</v>
      </c>
      <c r="J120" s="8">
        <v>100</v>
      </c>
      <c r="K120" s="8">
        <v>100</v>
      </c>
      <c r="L120" s="8">
        <v>100</v>
      </c>
      <c r="M120" s="376">
        <v>0.05</v>
      </c>
      <c r="N120" s="385" t="s">
        <v>401</v>
      </c>
      <c r="O120" s="385" t="s">
        <v>401</v>
      </c>
    </row>
    <row r="121" spans="1:15" ht="93.75" customHeight="1">
      <c r="A121" s="527"/>
      <c r="B121" s="470"/>
      <c r="C121" s="470"/>
      <c r="D121" s="470"/>
      <c r="E121" s="470"/>
      <c r="F121" s="470"/>
      <c r="G121" s="141" t="s">
        <v>481</v>
      </c>
      <c r="H121" s="8" t="s">
        <v>33</v>
      </c>
      <c r="I121" s="8">
        <v>744</v>
      </c>
      <c r="J121" s="8">
        <v>0</v>
      </c>
      <c r="K121" s="8">
        <v>0</v>
      </c>
      <c r="L121" s="27">
        <v>0</v>
      </c>
      <c r="M121" s="376">
        <v>0.05</v>
      </c>
      <c r="N121" s="385" t="s">
        <v>401</v>
      </c>
      <c r="O121" s="385" t="s">
        <v>401</v>
      </c>
    </row>
    <row r="122" spans="1:15" ht="42.75" customHeight="1">
      <c r="A122" s="527"/>
      <c r="B122" s="470"/>
      <c r="C122" s="470"/>
      <c r="D122" s="470"/>
      <c r="E122" s="470"/>
      <c r="F122" s="470"/>
      <c r="G122" s="404" t="s">
        <v>404</v>
      </c>
      <c r="H122" s="8" t="s">
        <v>33</v>
      </c>
      <c r="I122" s="8">
        <v>744</v>
      </c>
      <c r="J122" s="8">
        <v>100</v>
      </c>
      <c r="K122" s="8">
        <v>100</v>
      </c>
      <c r="L122" s="27">
        <v>100</v>
      </c>
      <c r="M122" s="376">
        <v>0.05</v>
      </c>
      <c r="N122" s="385" t="s">
        <v>401</v>
      </c>
      <c r="O122" s="385" t="s">
        <v>401</v>
      </c>
    </row>
    <row r="123" spans="1:15" ht="117.75" customHeight="1">
      <c r="A123" s="528"/>
      <c r="B123" s="460"/>
      <c r="C123" s="460"/>
      <c r="D123" s="460"/>
      <c r="E123" s="460"/>
      <c r="F123" s="460"/>
      <c r="G123" s="141" t="s">
        <v>405</v>
      </c>
      <c r="H123" s="8" t="s">
        <v>33</v>
      </c>
      <c r="I123" s="8">
        <v>744</v>
      </c>
      <c r="J123" s="8">
        <v>80</v>
      </c>
      <c r="K123" s="8">
        <v>80</v>
      </c>
      <c r="L123" s="27">
        <v>85</v>
      </c>
      <c r="M123" s="376">
        <v>0.05</v>
      </c>
      <c r="N123" s="385" t="s">
        <v>401</v>
      </c>
      <c r="O123" s="8" t="s">
        <v>482</v>
      </c>
    </row>
    <row r="124" spans="6:8" ht="12.75">
      <c r="F124" s="36"/>
      <c r="G124" s="36"/>
      <c r="H124" s="36"/>
    </row>
    <row r="125" spans="1:14" s="48" customFormat="1" ht="27.75" customHeight="1">
      <c r="A125" s="555" t="s">
        <v>394</v>
      </c>
      <c r="B125" s="555"/>
      <c r="C125" s="555"/>
      <c r="D125" s="555"/>
      <c r="E125" s="555"/>
      <c r="F125" s="555"/>
      <c r="G125" s="555"/>
      <c r="H125" s="555"/>
      <c r="I125" s="555"/>
      <c r="J125" s="555"/>
      <c r="K125" s="555"/>
      <c r="L125" s="555"/>
      <c r="M125" s="555"/>
      <c r="N125" s="555"/>
    </row>
    <row r="127" spans="1:16" ht="25.5" customHeight="1">
      <c r="A127" s="564" t="s">
        <v>2</v>
      </c>
      <c r="B127" s="567" t="s">
        <v>21</v>
      </c>
      <c r="C127" s="568"/>
      <c r="D127" s="569"/>
      <c r="E127" s="567" t="s">
        <v>22</v>
      </c>
      <c r="F127" s="569"/>
      <c r="G127" s="576" t="s">
        <v>20</v>
      </c>
      <c r="H127" s="577"/>
      <c r="I127" s="577"/>
      <c r="J127" s="577"/>
      <c r="K127" s="577"/>
      <c r="L127" s="577"/>
      <c r="M127" s="577"/>
      <c r="N127" s="577"/>
      <c r="O127" s="577"/>
      <c r="P127" s="578"/>
    </row>
    <row r="128" spans="1:16" ht="45.75" customHeight="1">
      <c r="A128" s="565"/>
      <c r="B128" s="570"/>
      <c r="C128" s="571"/>
      <c r="D128" s="572"/>
      <c r="E128" s="570"/>
      <c r="F128" s="572"/>
      <c r="G128" s="559" t="s">
        <v>3</v>
      </c>
      <c r="H128" s="561" t="s">
        <v>89</v>
      </c>
      <c r="I128" s="563"/>
      <c r="J128" s="573" t="s">
        <v>392</v>
      </c>
      <c r="K128" s="574"/>
      <c r="L128" s="575"/>
      <c r="M128" s="564" t="s">
        <v>74</v>
      </c>
      <c r="N128" s="564" t="s">
        <v>75</v>
      </c>
      <c r="O128" s="564" t="s">
        <v>76</v>
      </c>
      <c r="P128" s="564" t="s">
        <v>78</v>
      </c>
    </row>
    <row r="129" spans="1:16" ht="78" customHeight="1">
      <c r="A129" s="566"/>
      <c r="B129" s="85" t="s">
        <v>4</v>
      </c>
      <c r="C129" s="85" t="s">
        <v>4</v>
      </c>
      <c r="D129" s="85" t="s">
        <v>4</v>
      </c>
      <c r="E129" s="85" t="s">
        <v>4</v>
      </c>
      <c r="F129" s="85" t="s">
        <v>4</v>
      </c>
      <c r="G129" s="560"/>
      <c r="H129" s="85" t="s">
        <v>13</v>
      </c>
      <c r="I129" s="55" t="s">
        <v>90</v>
      </c>
      <c r="J129" s="371" t="s">
        <v>77</v>
      </c>
      <c r="K129" s="371" t="s">
        <v>393</v>
      </c>
      <c r="L129" s="372" t="s">
        <v>73</v>
      </c>
      <c r="M129" s="566"/>
      <c r="N129" s="566"/>
      <c r="O129" s="566"/>
      <c r="P129" s="566"/>
    </row>
    <row r="130" spans="1:16" s="51" customFormat="1" ht="12">
      <c r="A130" s="50">
        <v>1</v>
      </c>
      <c r="B130" s="50">
        <v>2</v>
      </c>
      <c r="C130" s="50">
        <v>3</v>
      </c>
      <c r="D130" s="50">
        <v>4</v>
      </c>
      <c r="E130" s="50">
        <v>5</v>
      </c>
      <c r="F130" s="50">
        <v>6</v>
      </c>
      <c r="G130" s="50">
        <v>7</v>
      </c>
      <c r="H130" s="50">
        <v>8</v>
      </c>
      <c r="I130" s="50">
        <v>9</v>
      </c>
      <c r="J130" s="50">
        <v>10</v>
      </c>
      <c r="K130" s="50">
        <v>11</v>
      </c>
      <c r="L130" s="50">
        <v>12</v>
      </c>
      <c r="M130" s="50">
        <v>13</v>
      </c>
      <c r="N130" s="50">
        <v>14</v>
      </c>
      <c r="O130" s="50">
        <v>15</v>
      </c>
      <c r="P130" s="50">
        <v>16</v>
      </c>
    </row>
    <row r="131" spans="1:16" s="51" customFormat="1" ht="72" customHeight="1">
      <c r="A131" s="50"/>
      <c r="B131" s="50"/>
      <c r="C131" s="50"/>
      <c r="D131" s="50" t="s">
        <v>66</v>
      </c>
      <c r="E131" s="50"/>
      <c r="F131" s="50"/>
      <c r="G131" s="50"/>
      <c r="H131" s="50"/>
      <c r="I131" s="50"/>
      <c r="J131" s="50">
        <v>82</v>
      </c>
      <c r="K131" s="50">
        <v>82</v>
      </c>
      <c r="L131" s="455">
        <v>84</v>
      </c>
      <c r="M131" s="382">
        <v>0.05</v>
      </c>
      <c r="N131" s="451">
        <v>0.013</v>
      </c>
      <c r="O131" s="50" t="s">
        <v>513</v>
      </c>
      <c r="P131" s="50"/>
    </row>
    <row r="132" spans="1:16" s="51" customFormat="1" ht="79.5" customHeight="1">
      <c r="A132" s="50" t="s">
        <v>486</v>
      </c>
      <c r="B132" s="50" t="s">
        <v>43</v>
      </c>
      <c r="C132" s="50" t="s">
        <v>43</v>
      </c>
      <c r="D132" s="50" t="s">
        <v>43</v>
      </c>
      <c r="E132" s="50" t="s">
        <v>43</v>
      </c>
      <c r="F132" s="50" t="s">
        <v>19</v>
      </c>
      <c r="G132" s="556" t="s">
        <v>48</v>
      </c>
      <c r="H132" s="556" t="s">
        <v>49</v>
      </c>
      <c r="I132" s="556">
        <v>792</v>
      </c>
      <c r="J132" s="50">
        <v>82</v>
      </c>
      <c r="K132" s="50">
        <v>82</v>
      </c>
      <c r="L132" s="50">
        <v>83</v>
      </c>
      <c r="M132" s="382">
        <v>0.05</v>
      </c>
      <c r="N132" s="451">
        <v>0.027</v>
      </c>
      <c r="O132" s="50" t="s">
        <v>513</v>
      </c>
      <c r="P132" s="50"/>
    </row>
    <row r="133" spans="1:16" ht="58.5" customHeight="1">
      <c r="A133" s="35" t="s">
        <v>487</v>
      </c>
      <c r="B133" s="50" t="s">
        <v>43</v>
      </c>
      <c r="C133" s="50" t="s">
        <v>43</v>
      </c>
      <c r="D133" s="380" t="s">
        <v>197</v>
      </c>
      <c r="E133" s="50" t="s">
        <v>43</v>
      </c>
      <c r="F133" s="50" t="s">
        <v>19</v>
      </c>
      <c r="G133" s="557"/>
      <c r="H133" s="557"/>
      <c r="I133" s="557"/>
      <c r="J133" s="8">
        <v>2</v>
      </c>
      <c r="K133" s="8">
        <v>2</v>
      </c>
      <c r="L133" s="8">
        <v>0</v>
      </c>
      <c r="M133" s="382">
        <v>0.05</v>
      </c>
      <c r="N133" s="382">
        <v>0.95</v>
      </c>
      <c r="O133" s="50" t="s">
        <v>514</v>
      </c>
      <c r="P133" s="330"/>
    </row>
    <row r="134" spans="1:16" ht="68.25" customHeight="1">
      <c r="A134" s="35" t="s">
        <v>488</v>
      </c>
      <c r="B134" s="380" t="s">
        <v>489</v>
      </c>
      <c r="C134" s="8" t="s">
        <v>43</v>
      </c>
      <c r="D134" s="8" t="s">
        <v>43</v>
      </c>
      <c r="E134" s="8" t="s">
        <v>43</v>
      </c>
      <c r="F134" s="8" t="s">
        <v>19</v>
      </c>
      <c r="G134" s="558"/>
      <c r="H134" s="558"/>
      <c r="I134" s="558"/>
      <c r="J134" s="8">
        <v>4</v>
      </c>
      <c r="K134" s="8">
        <v>4</v>
      </c>
      <c r="L134" s="8">
        <v>1</v>
      </c>
      <c r="M134" s="382">
        <v>0.05</v>
      </c>
      <c r="N134" s="382">
        <v>0.7</v>
      </c>
      <c r="O134" s="50" t="s">
        <v>514</v>
      </c>
      <c r="P134" s="330"/>
    </row>
    <row r="135" spans="1:14" ht="24" customHeight="1">
      <c r="A135" s="47"/>
      <c r="B135" s="24"/>
      <c r="C135" s="24"/>
      <c r="D135" s="24"/>
      <c r="E135" s="24"/>
      <c r="F135" s="384"/>
      <c r="G135" s="24"/>
      <c r="H135" s="24"/>
      <c r="I135" s="24"/>
      <c r="J135" s="24"/>
      <c r="K135" s="24"/>
      <c r="L135" s="40"/>
      <c r="M135" s="384"/>
      <c r="N135" s="384"/>
    </row>
    <row r="136" spans="1:16" s="391" customFormat="1" ht="24.75" customHeight="1" thickBot="1">
      <c r="A136" s="590" t="s">
        <v>431</v>
      </c>
      <c r="B136" s="590"/>
      <c r="C136" s="590"/>
      <c r="D136" s="590"/>
      <c r="E136" s="590"/>
      <c r="F136" s="590"/>
      <c r="G136" s="590"/>
      <c r="H136" s="590"/>
      <c r="I136" s="590"/>
      <c r="J136" s="590"/>
      <c r="K136" s="590"/>
      <c r="L136" s="590"/>
      <c r="M136" s="590"/>
      <c r="N136" s="590"/>
      <c r="O136" s="435"/>
      <c r="P136" s="435"/>
    </row>
    <row r="137" spans="1:12" ht="43.5" customHeight="1" thickBot="1">
      <c r="A137" s="462" t="s">
        <v>502</v>
      </c>
      <c r="B137" s="462"/>
      <c r="C137" s="462"/>
      <c r="D137" s="462"/>
      <c r="E137" s="462"/>
      <c r="F137" s="462"/>
      <c r="G137" s="462"/>
      <c r="H137" s="462"/>
      <c r="I137" s="463" t="s">
        <v>88</v>
      </c>
      <c r="J137" s="464"/>
      <c r="K137" s="465" t="s">
        <v>503</v>
      </c>
      <c r="L137" s="466"/>
    </row>
    <row r="138" spans="1:16" s="391" customFormat="1" ht="24.75" customHeight="1">
      <c r="A138" s="603" t="s">
        <v>432</v>
      </c>
      <c r="B138" s="603"/>
      <c r="C138" s="603"/>
      <c r="D138" s="603"/>
      <c r="E138" s="603"/>
      <c r="F138" s="603"/>
      <c r="G138" s="603"/>
      <c r="H138" s="603"/>
      <c r="I138" s="603"/>
      <c r="J138" s="603"/>
      <c r="K138" s="603"/>
      <c r="L138" s="603"/>
      <c r="M138" s="603"/>
      <c r="N138" s="603"/>
      <c r="O138" s="435"/>
      <c r="P138" s="435"/>
    </row>
    <row r="139" spans="1:16" s="391" customFormat="1" ht="24.75" customHeight="1">
      <c r="A139" s="592" t="s">
        <v>433</v>
      </c>
      <c r="B139" s="592"/>
      <c r="C139" s="592"/>
      <c r="D139" s="592"/>
      <c r="E139" s="592"/>
      <c r="F139" s="592"/>
      <c r="G139" s="592"/>
      <c r="H139" s="592"/>
      <c r="I139" s="592"/>
      <c r="J139" s="592"/>
      <c r="K139" s="592"/>
      <c r="L139" s="592"/>
      <c r="M139" s="592"/>
      <c r="N139" s="592"/>
      <c r="O139" s="435"/>
      <c r="P139" s="435"/>
    </row>
    <row r="140" spans="1:16" s="391" customFormat="1" ht="24.75" customHeight="1">
      <c r="A140" s="392"/>
      <c r="B140" s="392"/>
      <c r="C140" s="392"/>
      <c r="D140" s="392"/>
      <c r="E140" s="392"/>
      <c r="F140" s="392"/>
      <c r="G140" s="392"/>
      <c r="H140" s="392"/>
      <c r="I140" s="392"/>
      <c r="J140" s="392"/>
      <c r="K140" s="392"/>
      <c r="L140" s="392"/>
      <c r="M140" s="392"/>
      <c r="N140" s="392"/>
      <c r="O140" s="435"/>
      <c r="P140" s="435"/>
    </row>
    <row r="141" spans="1:16" s="391" customFormat="1" ht="24.75" customHeight="1">
      <c r="A141" s="592" t="s">
        <v>434</v>
      </c>
      <c r="B141" s="592"/>
      <c r="C141" s="592"/>
      <c r="D141" s="592"/>
      <c r="E141" s="592"/>
      <c r="F141" s="592"/>
      <c r="G141" s="592"/>
      <c r="H141" s="592"/>
      <c r="I141" s="592"/>
      <c r="J141" s="592"/>
      <c r="K141" s="592"/>
      <c r="L141" s="592"/>
      <c r="M141" s="592"/>
      <c r="N141" s="592"/>
      <c r="O141" s="435"/>
      <c r="P141" s="435"/>
    </row>
    <row r="142" spans="1:16" s="395" customFormat="1" ht="19.5" customHeight="1">
      <c r="A142" s="393"/>
      <c r="B142" s="393"/>
      <c r="C142" s="393"/>
      <c r="D142" s="393"/>
      <c r="E142" s="393"/>
      <c r="F142" s="394"/>
      <c r="G142" s="394"/>
      <c r="H142" s="394"/>
      <c r="I142" s="394"/>
      <c r="J142" s="394"/>
      <c r="K142" s="394"/>
      <c r="L142" s="394"/>
      <c r="M142" s="394"/>
      <c r="N142" s="393"/>
      <c r="O142" s="73"/>
      <c r="P142" s="73"/>
    </row>
    <row r="143" spans="1:16" s="397" customFormat="1" ht="39.75" customHeight="1">
      <c r="A143" s="593" t="s">
        <v>2</v>
      </c>
      <c r="B143" s="596" t="s">
        <v>21</v>
      </c>
      <c r="C143" s="597"/>
      <c r="D143" s="615"/>
      <c r="E143" s="617" t="s">
        <v>435</v>
      </c>
      <c r="F143" s="583" t="s">
        <v>436</v>
      </c>
      <c r="G143" s="584"/>
      <c r="H143" s="584"/>
      <c r="I143" s="584"/>
      <c r="J143" s="584"/>
      <c r="K143" s="584"/>
      <c r="L143" s="584"/>
      <c r="M143" s="585"/>
      <c r="N143" s="396"/>
      <c r="O143" s="398"/>
      <c r="P143" s="398"/>
    </row>
    <row r="144" spans="1:16" s="397" customFormat="1" ht="54" customHeight="1">
      <c r="A144" s="594"/>
      <c r="B144" s="598"/>
      <c r="C144" s="599"/>
      <c r="D144" s="616"/>
      <c r="E144" s="618"/>
      <c r="F144" s="586" t="s">
        <v>3</v>
      </c>
      <c r="G144" s="583" t="s">
        <v>89</v>
      </c>
      <c r="H144" s="585"/>
      <c r="I144" s="586" t="s">
        <v>437</v>
      </c>
      <c r="J144" s="586" t="s">
        <v>73</v>
      </c>
      <c r="K144" s="593" t="s">
        <v>74</v>
      </c>
      <c r="L144" s="593" t="s">
        <v>75</v>
      </c>
      <c r="M144" s="593" t="s">
        <v>76</v>
      </c>
      <c r="N144" s="398"/>
      <c r="O144" s="398"/>
      <c r="P144" s="398"/>
    </row>
    <row r="145" spans="1:16" s="397" customFormat="1" ht="38.25" customHeight="1">
      <c r="A145" s="595"/>
      <c r="B145" s="399" t="s">
        <v>4</v>
      </c>
      <c r="C145" s="399" t="s">
        <v>4</v>
      </c>
      <c r="D145" s="399" t="s">
        <v>4</v>
      </c>
      <c r="E145" s="399" t="s">
        <v>4</v>
      </c>
      <c r="F145" s="587"/>
      <c r="G145" s="399" t="s">
        <v>13</v>
      </c>
      <c r="H145" s="400" t="s">
        <v>90</v>
      </c>
      <c r="I145" s="587"/>
      <c r="J145" s="587"/>
      <c r="K145" s="595"/>
      <c r="L145" s="595"/>
      <c r="M145" s="595"/>
      <c r="N145" s="398"/>
      <c r="O145" s="398"/>
      <c r="P145" s="398"/>
    </row>
    <row r="146" spans="1:14" s="51" customFormat="1" ht="12">
      <c r="A146" s="401">
        <v>1</v>
      </c>
      <c r="B146" s="401">
        <v>2</v>
      </c>
      <c r="C146" s="401">
        <v>3</v>
      </c>
      <c r="D146" s="401">
        <v>4</v>
      </c>
      <c r="E146" s="401">
        <v>5</v>
      </c>
      <c r="F146" s="401">
        <v>6</v>
      </c>
      <c r="G146" s="401">
        <v>7</v>
      </c>
      <c r="H146" s="401">
        <v>8</v>
      </c>
      <c r="I146" s="401">
        <v>9</v>
      </c>
      <c r="J146" s="401">
        <v>10</v>
      </c>
      <c r="K146" s="401">
        <v>11</v>
      </c>
      <c r="L146" s="401">
        <v>12</v>
      </c>
      <c r="M146" s="401">
        <v>13</v>
      </c>
      <c r="N146" s="402"/>
    </row>
    <row r="147" spans="1:14" s="406" customFormat="1" ht="65.25" customHeight="1">
      <c r="A147" s="604" t="s">
        <v>438</v>
      </c>
      <c r="B147" s="619" t="s">
        <v>439</v>
      </c>
      <c r="C147" s="619" t="s">
        <v>43</v>
      </c>
      <c r="D147" s="619" t="s">
        <v>43</v>
      </c>
      <c r="E147" s="619" t="s">
        <v>43</v>
      </c>
      <c r="F147" s="140" t="s">
        <v>440</v>
      </c>
      <c r="G147" s="140" t="s">
        <v>33</v>
      </c>
      <c r="H147" s="140">
        <v>744</v>
      </c>
      <c r="I147" s="140">
        <v>100</v>
      </c>
      <c r="J147" s="141">
        <v>100</v>
      </c>
      <c r="K147" s="403">
        <v>0.05</v>
      </c>
      <c r="L147" s="404" t="s">
        <v>401</v>
      </c>
      <c r="M147" s="404" t="s">
        <v>401</v>
      </c>
      <c r="N147" s="405"/>
    </row>
    <row r="148" spans="1:14" s="406" customFormat="1" ht="42" customHeight="1">
      <c r="A148" s="605"/>
      <c r="B148" s="620"/>
      <c r="C148" s="620"/>
      <c r="D148" s="620"/>
      <c r="E148" s="620"/>
      <c r="F148" s="141" t="s">
        <v>441</v>
      </c>
      <c r="G148" s="140" t="s">
        <v>33</v>
      </c>
      <c r="H148" s="140">
        <v>744</v>
      </c>
      <c r="I148" s="141">
        <v>97</v>
      </c>
      <c r="J148" s="141">
        <v>97</v>
      </c>
      <c r="K148" s="403">
        <v>0.05</v>
      </c>
      <c r="L148" s="404" t="s">
        <v>401</v>
      </c>
      <c r="M148" s="404" t="s">
        <v>401</v>
      </c>
      <c r="N148" s="405"/>
    </row>
    <row r="149" spans="1:14" s="406" customFormat="1" ht="47.25" customHeight="1">
      <c r="A149" s="605"/>
      <c r="B149" s="620"/>
      <c r="C149" s="620"/>
      <c r="D149" s="620"/>
      <c r="E149" s="620"/>
      <c r="F149" s="404" t="s">
        <v>442</v>
      </c>
      <c r="G149" s="140" t="s">
        <v>33</v>
      </c>
      <c r="H149" s="141">
        <v>744</v>
      </c>
      <c r="I149" s="141">
        <v>100</v>
      </c>
      <c r="J149" s="141">
        <v>100</v>
      </c>
      <c r="K149" s="403">
        <v>0.05</v>
      </c>
      <c r="L149" s="404" t="s">
        <v>401</v>
      </c>
      <c r="M149" s="404" t="s">
        <v>401</v>
      </c>
      <c r="N149" s="405"/>
    </row>
    <row r="150" spans="1:14" s="406" customFormat="1" ht="44.25" customHeight="1">
      <c r="A150" s="606"/>
      <c r="B150" s="621"/>
      <c r="C150" s="621"/>
      <c r="D150" s="621"/>
      <c r="E150" s="621"/>
      <c r="F150" s="141" t="s">
        <v>443</v>
      </c>
      <c r="G150" s="141" t="s">
        <v>33</v>
      </c>
      <c r="H150" s="141">
        <v>744</v>
      </c>
      <c r="I150" s="141">
        <v>100</v>
      </c>
      <c r="J150" s="141">
        <v>100</v>
      </c>
      <c r="K150" s="407">
        <v>0.05</v>
      </c>
      <c r="L150" s="408" t="s">
        <v>401</v>
      </c>
      <c r="M150" s="408" t="s">
        <v>401</v>
      </c>
      <c r="N150" s="405"/>
    </row>
    <row r="151" spans="1:14" ht="12.75">
      <c r="A151" s="73"/>
      <c r="B151" s="73"/>
      <c r="C151" s="73"/>
      <c r="D151" s="73"/>
      <c r="E151" s="73"/>
      <c r="F151" s="409"/>
      <c r="G151" s="409"/>
      <c r="H151" s="409"/>
      <c r="I151" s="73"/>
      <c r="J151" s="73"/>
      <c r="K151" s="73"/>
      <c r="L151" s="73"/>
      <c r="M151" s="73"/>
      <c r="N151" s="73"/>
    </row>
    <row r="152" spans="1:14" s="48" customFormat="1" ht="27.75" customHeight="1">
      <c r="A152" s="555" t="s">
        <v>394</v>
      </c>
      <c r="B152" s="555"/>
      <c r="C152" s="555"/>
      <c r="D152" s="555"/>
      <c r="E152" s="555"/>
      <c r="F152" s="555"/>
      <c r="G152" s="555"/>
      <c r="H152" s="555"/>
      <c r="I152" s="555"/>
      <c r="J152" s="555"/>
      <c r="K152" s="555"/>
      <c r="L152" s="555"/>
      <c r="M152" s="555"/>
      <c r="N152" s="555"/>
    </row>
    <row r="154" spans="1:16" ht="25.5" customHeight="1">
      <c r="A154" s="564" t="s">
        <v>2</v>
      </c>
      <c r="B154" s="567" t="s">
        <v>21</v>
      </c>
      <c r="C154" s="568"/>
      <c r="D154" s="569"/>
      <c r="E154" s="567" t="s">
        <v>22</v>
      </c>
      <c r="F154" s="569"/>
      <c r="G154" s="576" t="s">
        <v>20</v>
      </c>
      <c r="H154" s="577"/>
      <c r="I154" s="577"/>
      <c r="J154" s="577"/>
      <c r="K154" s="577"/>
      <c r="L154" s="577"/>
      <c r="M154" s="577"/>
      <c r="N154" s="577"/>
      <c r="O154" s="577"/>
      <c r="P154" s="578"/>
    </row>
    <row r="155" spans="1:16" ht="45.75" customHeight="1">
      <c r="A155" s="565"/>
      <c r="B155" s="570"/>
      <c r="C155" s="571"/>
      <c r="D155" s="572"/>
      <c r="E155" s="570"/>
      <c r="F155" s="572"/>
      <c r="G155" s="559" t="s">
        <v>3</v>
      </c>
      <c r="H155" s="561" t="s">
        <v>89</v>
      </c>
      <c r="I155" s="563"/>
      <c r="J155" s="573" t="s">
        <v>392</v>
      </c>
      <c r="K155" s="574"/>
      <c r="L155" s="575"/>
      <c r="M155" s="564" t="s">
        <v>74</v>
      </c>
      <c r="N155" s="564" t="s">
        <v>75</v>
      </c>
      <c r="O155" s="564" t="s">
        <v>76</v>
      </c>
      <c r="P155" s="564" t="s">
        <v>78</v>
      </c>
    </row>
    <row r="156" spans="1:16" ht="78" customHeight="1">
      <c r="A156" s="566"/>
      <c r="B156" s="85" t="s">
        <v>4</v>
      </c>
      <c r="C156" s="85" t="s">
        <v>4</v>
      </c>
      <c r="D156" s="85" t="s">
        <v>4</v>
      </c>
      <c r="E156" s="85" t="s">
        <v>4</v>
      </c>
      <c r="F156" s="85" t="s">
        <v>4</v>
      </c>
      <c r="G156" s="560"/>
      <c r="H156" s="85" t="s">
        <v>13</v>
      </c>
      <c r="I156" s="55" t="s">
        <v>90</v>
      </c>
      <c r="J156" s="371" t="s">
        <v>77</v>
      </c>
      <c r="K156" s="371" t="s">
        <v>393</v>
      </c>
      <c r="L156" s="372" t="s">
        <v>73</v>
      </c>
      <c r="M156" s="566"/>
      <c r="N156" s="566"/>
      <c r="O156" s="566"/>
      <c r="P156" s="566"/>
    </row>
    <row r="157" spans="1:16" s="51" customFormat="1" ht="12">
      <c r="A157" s="50">
        <v>1</v>
      </c>
      <c r="B157" s="50">
        <v>2</v>
      </c>
      <c r="C157" s="50">
        <v>3</v>
      </c>
      <c r="D157" s="50">
        <v>4</v>
      </c>
      <c r="E157" s="50">
        <v>5</v>
      </c>
      <c r="F157" s="50">
        <v>6</v>
      </c>
      <c r="G157" s="50">
        <v>7</v>
      </c>
      <c r="H157" s="50">
        <v>8</v>
      </c>
      <c r="I157" s="50">
        <v>9</v>
      </c>
      <c r="J157" s="50">
        <v>10</v>
      </c>
      <c r="K157" s="50">
        <v>11</v>
      </c>
      <c r="L157" s="50">
        <v>12</v>
      </c>
      <c r="M157" s="50">
        <v>13</v>
      </c>
      <c r="N157" s="50">
        <v>14</v>
      </c>
      <c r="O157" s="50">
        <v>15</v>
      </c>
      <c r="P157" s="50">
        <v>16</v>
      </c>
    </row>
    <row r="158" spans="1:16" s="51" customFormat="1" ht="63.75" customHeight="1">
      <c r="A158" s="50" t="s">
        <v>490</v>
      </c>
      <c r="B158" s="50" t="s">
        <v>439</v>
      </c>
      <c r="C158" s="50" t="s">
        <v>43</v>
      </c>
      <c r="D158" s="50" t="s">
        <v>43</v>
      </c>
      <c r="E158" s="50" t="s">
        <v>43</v>
      </c>
      <c r="F158" s="50" t="s">
        <v>19</v>
      </c>
      <c r="G158" s="387" t="s">
        <v>444</v>
      </c>
      <c r="H158" s="387" t="s">
        <v>49</v>
      </c>
      <c r="I158" s="387">
        <v>791</v>
      </c>
      <c r="J158" s="50">
        <v>385</v>
      </c>
      <c r="K158" s="455">
        <v>385</v>
      </c>
      <c r="L158" s="50">
        <v>160</v>
      </c>
      <c r="M158" s="382">
        <v>0.05</v>
      </c>
      <c r="N158" s="451">
        <v>0.53</v>
      </c>
      <c r="O158" s="50" t="s">
        <v>526</v>
      </c>
      <c r="P158" s="50"/>
    </row>
    <row r="159" spans="1:14" s="1" customFormat="1" ht="24" customHeight="1" hidden="1">
      <c r="A159" s="411"/>
      <c r="B159" s="380"/>
      <c r="C159" s="380"/>
      <c r="D159" s="380"/>
      <c r="E159" s="380"/>
      <c r="F159" s="383"/>
      <c r="G159" s="380"/>
      <c r="H159" s="380"/>
      <c r="I159" s="380"/>
      <c r="J159" s="380"/>
      <c r="K159" s="380"/>
      <c r="L159" s="412"/>
      <c r="M159" s="383"/>
      <c r="N159" s="383"/>
    </row>
    <row r="160" spans="1:17" s="391" customFormat="1" ht="12" customHeight="1">
      <c r="A160" s="622"/>
      <c r="B160" s="622"/>
      <c r="C160" s="622"/>
      <c r="D160" s="622"/>
      <c r="E160" s="622"/>
      <c r="F160" s="622"/>
      <c r="G160" s="622"/>
      <c r="H160" s="622"/>
      <c r="I160" s="622"/>
      <c r="J160" s="622"/>
      <c r="K160" s="622"/>
      <c r="L160" s="622"/>
      <c r="M160" s="622"/>
      <c r="N160" s="622"/>
      <c r="O160" s="435"/>
      <c r="P160" s="435"/>
      <c r="Q160" s="435"/>
    </row>
    <row r="161" spans="1:17" s="391" customFormat="1" ht="24.75" customHeight="1" thickBot="1">
      <c r="A161" s="590" t="s">
        <v>445</v>
      </c>
      <c r="B161" s="590"/>
      <c r="C161" s="590"/>
      <c r="D161" s="590"/>
      <c r="E161" s="590"/>
      <c r="F161" s="590"/>
      <c r="G161" s="590"/>
      <c r="H161" s="590"/>
      <c r="I161" s="590"/>
      <c r="J161" s="590"/>
      <c r="K161" s="590"/>
      <c r="L161" s="590"/>
      <c r="M161" s="590"/>
      <c r="N161" s="590"/>
      <c r="O161" s="435"/>
      <c r="P161" s="435"/>
      <c r="Q161" s="435"/>
    </row>
    <row r="162" spans="1:15" ht="33" customHeight="1" thickBot="1">
      <c r="A162" s="633" t="s">
        <v>500</v>
      </c>
      <c r="B162" s="633"/>
      <c r="C162" s="633"/>
      <c r="D162" s="633"/>
      <c r="E162" s="633"/>
      <c r="F162" s="633"/>
      <c r="G162" s="633"/>
      <c r="H162" s="633"/>
      <c r="I162" s="633"/>
      <c r="J162" s="633"/>
      <c r="K162" s="56"/>
      <c r="L162" s="611" t="s">
        <v>88</v>
      </c>
      <c r="M162" s="612"/>
      <c r="N162" s="522" t="s">
        <v>501</v>
      </c>
      <c r="O162" s="523"/>
    </row>
    <row r="163" spans="1:17" s="391" customFormat="1" ht="24.75" customHeight="1">
      <c r="A163" s="603" t="s">
        <v>446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  <c r="L163" s="603"/>
      <c r="M163" s="603"/>
      <c r="N163" s="603"/>
      <c r="O163" s="435"/>
      <c r="P163" s="435"/>
      <c r="Q163" s="435"/>
    </row>
    <row r="164" spans="1:17" s="391" customFormat="1" ht="24.75" customHeight="1">
      <c r="A164" s="592" t="s">
        <v>447</v>
      </c>
      <c r="B164" s="592"/>
      <c r="C164" s="592"/>
      <c r="D164" s="592"/>
      <c r="E164" s="592"/>
      <c r="F164" s="592"/>
      <c r="G164" s="592"/>
      <c r="H164" s="592"/>
      <c r="I164" s="592"/>
      <c r="J164" s="592"/>
      <c r="K164" s="592"/>
      <c r="L164" s="592"/>
      <c r="M164" s="592"/>
      <c r="N164" s="413"/>
      <c r="O164" s="435"/>
      <c r="P164" s="435"/>
      <c r="Q164" s="435"/>
    </row>
    <row r="165" spans="1:17" s="391" customFormat="1" ht="24.75" customHeight="1">
      <c r="A165" s="392"/>
      <c r="B165" s="392"/>
      <c r="C165" s="392"/>
      <c r="D165" s="392"/>
      <c r="E165" s="392"/>
      <c r="F165" s="392"/>
      <c r="G165" s="392"/>
      <c r="H165" s="392"/>
      <c r="I165" s="392"/>
      <c r="J165" s="392"/>
      <c r="K165" s="392"/>
      <c r="L165" s="392"/>
      <c r="M165" s="392"/>
      <c r="N165" s="392"/>
      <c r="O165" s="435"/>
      <c r="P165" s="435"/>
      <c r="Q165" s="435"/>
    </row>
    <row r="166" spans="1:17" s="391" customFormat="1" ht="24.75" customHeight="1">
      <c r="A166" s="592" t="s">
        <v>434</v>
      </c>
      <c r="B166" s="592"/>
      <c r="C166" s="592"/>
      <c r="D166" s="592"/>
      <c r="E166" s="592"/>
      <c r="F166" s="592"/>
      <c r="G166" s="592"/>
      <c r="H166" s="592"/>
      <c r="I166" s="592"/>
      <c r="J166" s="592"/>
      <c r="K166" s="592"/>
      <c r="L166" s="592"/>
      <c r="M166" s="592"/>
      <c r="N166" s="413"/>
      <c r="O166" s="435"/>
      <c r="P166" s="435"/>
      <c r="Q166" s="435"/>
    </row>
    <row r="167" spans="1:17" s="395" customFormat="1" ht="19.5" customHeight="1">
      <c r="A167" s="393"/>
      <c r="B167" s="393"/>
      <c r="C167" s="393"/>
      <c r="D167" s="393"/>
      <c r="E167" s="393"/>
      <c r="F167" s="394"/>
      <c r="G167" s="394"/>
      <c r="H167" s="394"/>
      <c r="I167" s="394"/>
      <c r="J167" s="394"/>
      <c r="K167" s="394"/>
      <c r="L167" s="394"/>
      <c r="M167" s="394"/>
      <c r="N167" s="393"/>
      <c r="O167" s="73"/>
      <c r="P167" s="73"/>
      <c r="Q167" s="73"/>
    </row>
    <row r="168" spans="1:17" s="397" customFormat="1" ht="39.75" customHeight="1">
      <c r="A168" s="593" t="s">
        <v>2</v>
      </c>
      <c r="B168" s="596" t="s">
        <v>21</v>
      </c>
      <c r="C168" s="597"/>
      <c r="D168" s="615"/>
      <c r="E168" s="617" t="s">
        <v>435</v>
      </c>
      <c r="F168" s="583" t="s">
        <v>436</v>
      </c>
      <c r="G168" s="584"/>
      <c r="H168" s="584"/>
      <c r="I168" s="584"/>
      <c r="J168" s="584"/>
      <c r="K168" s="584"/>
      <c r="L168" s="584"/>
      <c r="M168" s="585"/>
      <c r="N168" s="396"/>
      <c r="O168" s="398"/>
      <c r="P168" s="398"/>
      <c r="Q168" s="398"/>
    </row>
    <row r="169" spans="1:17" s="397" customFormat="1" ht="54" customHeight="1">
      <c r="A169" s="594"/>
      <c r="B169" s="598"/>
      <c r="C169" s="599"/>
      <c r="D169" s="616"/>
      <c r="E169" s="618"/>
      <c r="F169" s="586" t="s">
        <v>3</v>
      </c>
      <c r="G169" s="583" t="s">
        <v>89</v>
      </c>
      <c r="H169" s="585"/>
      <c r="I169" s="586" t="s">
        <v>437</v>
      </c>
      <c r="J169" s="586" t="s">
        <v>73</v>
      </c>
      <c r="K169" s="593" t="s">
        <v>74</v>
      </c>
      <c r="L169" s="593" t="s">
        <v>75</v>
      </c>
      <c r="M169" s="593" t="s">
        <v>76</v>
      </c>
      <c r="N169" s="398"/>
      <c r="O169" s="398"/>
      <c r="P169" s="398"/>
      <c r="Q169" s="398"/>
    </row>
    <row r="170" spans="1:14" s="54" customFormat="1" ht="55.5" customHeight="1">
      <c r="A170" s="595"/>
      <c r="B170" s="399" t="s">
        <v>4</v>
      </c>
      <c r="C170" s="399" t="s">
        <v>4</v>
      </c>
      <c r="D170" s="414"/>
      <c r="E170" s="399" t="s">
        <v>4</v>
      </c>
      <c r="F170" s="587"/>
      <c r="G170" s="399" t="s">
        <v>13</v>
      </c>
      <c r="H170" s="400" t="s">
        <v>90</v>
      </c>
      <c r="I170" s="587"/>
      <c r="J170" s="587"/>
      <c r="K170" s="595"/>
      <c r="L170" s="595"/>
      <c r="M170" s="595"/>
      <c r="N170" s="398"/>
    </row>
    <row r="171" spans="1:14" s="51" customFormat="1" ht="12">
      <c r="A171" s="401">
        <v>1</v>
      </c>
      <c r="B171" s="401">
        <v>2</v>
      </c>
      <c r="C171" s="401">
        <v>3</v>
      </c>
      <c r="D171" s="415"/>
      <c r="E171" s="401">
        <v>4</v>
      </c>
      <c r="F171" s="401">
        <v>5</v>
      </c>
      <c r="G171" s="401">
        <v>6</v>
      </c>
      <c r="H171" s="401">
        <v>7</v>
      </c>
      <c r="I171" s="401">
        <v>8</v>
      </c>
      <c r="J171" s="401">
        <v>9</v>
      </c>
      <c r="K171" s="401">
        <v>10</v>
      </c>
      <c r="L171" s="401">
        <v>11</v>
      </c>
      <c r="M171" s="401">
        <v>12</v>
      </c>
      <c r="N171" s="402"/>
    </row>
    <row r="172" spans="1:14" s="406" customFormat="1" ht="60" customHeight="1">
      <c r="A172" s="416" t="s">
        <v>448</v>
      </c>
      <c r="B172" s="141" t="s">
        <v>43</v>
      </c>
      <c r="C172" s="141" t="s">
        <v>43</v>
      </c>
      <c r="D172" s="417"/>
      <c r="E172" s="380" t="s">
        <v>225</v>
      </c>
      <c r="F172" s="608" t="s">
        <v>449</v>
      </c>
      <c r="G172" s="140" t="s">
        <v>33</v>
      </c>
      <c r="H172" s="140">
        <v>744</v>
      </c>
      <c r="I172" s="140">
        <v>100</v>
      </c>
      <c r="J172" s="141">
        <v>100</v>
      </c>
      <c r="K172" s="403">
        <v>0.05</v>
      </c>
      <c r="L172" s="404" t="s">
        <v>401</v>
      </c>
      <c r="M172" s="404" t="s">
        <v>401</v>
      </c>
      <c r="N172" s="405"/>
    </row>
    <row r="173" spans="1:14" s="406" customFormat="1" ht="52.5" customHeight="1">
      <c r="A173" s="418" t="s">
        <v>450</v>
      </c>
      <c r="B173" s="141" t="s">
        <v>43</v>
      </c>
      <c r="C173" s="141" t="s">
        <v>43</v>
      </c>
      <c r="D173" s="417"/>
      <c r="E173" s="380" t="s">
        <v>227</v>
      </c>
      <c r="F173" s="609"/>
      <c r="G173" s="140" t="s">
        <v>33</v>
      </c>
      <c r="H173" s="140">
        <v>744</v>
      </c>
      <c r="I173" s="140">
        <v>100</v>
      </c>
      <c r="J173" s="141">
        <v>100</v>
      </c>
      <c r="K173" s="403">
        <v>0.05</v>
      </c>
      <c r="L173" s="404" t="s">
        <v>401</v>
      </c>
      <c r="M173" s="404" t="s">
        <v>401</v>
      </c>
      <c r="N173" s="405"/>
    </row>
    <row r="174" spans="1:14" ht="63.75" customHeight="1">
      <c r="A174" s="418" t="s">
        <v>451</v>
      </c>
      <c r="B174" s="141" t="s">
        <v>43</v>
      </c>
      <c r="C174" s="141" t="s">
        <v>43</v>
      </c>
      <c r="D174" s="417"/>
      <c r="E174" s="380" t="s">
        <v>226</v>
      </c>
      <c r="F174" s="610"/>
      <c r="G174" s="140" t="s">
        <v>33</v>
      </c>
      <c r="H174" s="140">
        <v>744</v>
      </c>
      <c r="I174" s="141">
        <v>100</v>
      </c>
      <c r="J174" s="141">
        <v>100</v>
      </c>
      <c r="K174" s="403">
        <v>0.05</v>
      </c>
      <c r="L174" s="404" t="s">
        <v>401</v>
      </c>
      <c r="M174" s="404" t="s">
        <v>401</v>
      </c>
      <c r="N174" s="73"/>
    </row>
    <row r="175" spans="1:14" ht="12.75">
      <c r="A175" s="73"/>
      <c r="B175" s="73"/>
      <c r="C175" s="73"/>
      <c r="D175" s="73"/>
      <c r="F175" s="409"/>
      <c r="G175" s="409"/>
      <c r="H175" s="409"/>
      <c r="I175" s="73"/>
      <c r="J175" s="73"/>
      <c r="K175" s="73"/>
      <c r="L175" s="73"/>
      <c r="M175" s="73"/>
      <c r="N175" s="73"/>
    </row>
    <row r="176" spans="1:14" s="48" customFormat="1" ht="27.75" customHeight="1">
      <c r="A176" s="555" t="s">
        <v>394</v>
      </c>
      <c r="B176" s="555"/>
      <c r="C176" s="555"/>
      <c r="D176" s="555"/>
      <c r="E176" s="555"/>
      <c r="F176" s="555"/>
      <c r="G176" s="555"/>
      <c r="H176" s="555"/>
      <c r="I176" s="555"/>
      <c r="J176" s="555"/>
      <c r="K176" s="555"/>
      <c r="L176" s="555"/>
      <c r="M176" s="555"/>
      <c r="N176" s="555"/>
    </row>
    <row r="178" spans="1:16" ht="25.5" customHeight="1">
      <c r="A178" s="564" t="s">
        <v>2</v>
      </c>
      <c r="B178" s="567" t="s">
        <v>21</v>
      </c>
      <c r="C178" s="568"/>
      <c r="D178" s="569"/>
      <c r="E178" s="567" t="s">
        <v>22</v>
      </c>
      <c r="F178" s="569"/>
      <c r="G178" s="576" t="s">
        <v>20</v>
      </c>
      <c r="H178" s="577"/>
      <c r="I178" s="577"/>
      <c r="J178" s="577"/>
      <c r="K178" s="577"/>
      <c r="L178" s="577"/>
      <c r="M178" s="577"/>
      <c r="N178" s="577"/>
      <c r="O178" s="577"/>
      <c r="P178" s="578"/>
    </row>
    <row r="179" spans="1:16" ht="45.75" customHeight="1">
      <c r="A179" s="565"/>
      <c r="B179" s="570"/>
      <c r="C179" s="571"/>
      <c r="D179" s="572"/>
      <c r="E179" s="570"/>
      <c r="F179" s="572"/>
      <c r="G179" s="559" t="s">
        <v>3</v>
      </c>
      <c r="H179" s="561" t="s">
        <v>89</v>
      </c>
      <c r="I179" s="563"/>
      <c r="J179" s="573" t="s">
        <v>392</v>
      </c>
      <c r="K179" s="574"/>
      <c r="L179" s="575"/>
      <c r="M179" s="564" t="s">
        <v>74</v>
      </c>
      <c r="N179" s="564" t="s">
        <v>75</v>
      </c>
      <c r="O179" s="564" t="s">
        <v>76</v>
      </c>
      <c r="P179" s="564" t="s">
        <v>78</v>
      </c>
    </row>
    <row r="180" spans="1:16" ht="78" customHeight="1">
      <c r="A180" s="566"/>
      <c r="B180" s="85" t="s">
        <v>4</v>
      </c>
      <c r="C180" s="85" t="s">
        <v>4</v>
      </c>
      <c r="D180" s="85" t="s">
        <v>4</v>
      </c>
      <c r="E180" s="85" t="s">
        <v>4</v>
      </c>
      <c r="F180" s="85" t="s">
        <v>4</v>
      </c>
      <c r="G180" s="560"/>
      <c r="H180" s="85" t="s">
        <v>13</v>
      </c>
      <c r="I180" s="55" t="s">
        <v>90</v>
      </c>
      <c r="J180" s="371" t="s">
        <v>77</v>
      </c>
      <c r="K180" s="371" t="s">
        <v>393</v>
      </c>
      <c r="L180" s="372" t="s">
        <v>73</v>
      </c>
      <c r="M180" s="566"/>
      <c r="N180" s="566"/>
      <c r="O180" s="566"/>
      <c r="P180" s="566"/>
    </row>
    <row r="181" spans="1:16" s="51" customFormat="1" ht="12">
      <c r="A181" s="50">
        <v>1</v>
      </c>
      <c r="B181" s="50">
        <v>2</v>
      </c>
      <c r="C181" s="50">
        <v>3</v>
      </c>
      <c r="D181" s="50">
        <v>4</v>
      </c>
      <c r="E181" s="50">
        <v>5</v>
      </c>
      <c r="F181" s="50">
        <v>6</v>
      </c>
      <c r="G181" s="50">
        <v>7</v>
      </c>
      <c r="H181" s="50">
        <v>8</v>
      </c>
      <c r="I181" s="50">
        <v>9</v>
      </c>
      <c r="J181" s="50">
        <v>10</v>
      </c>
      <c r="K181" s="50">
        <v>11</v>
      </c>
      <c r="L181" s="50">
        <v>12</v>
      </c>
      <c r="M181" s="50">
        <v>13</v>
      </c>
      <c r="N181" s="50">
        <v>14</v>
      </c>
      <c r="O181" s="50">
        <v>15</v>
      </c>
      <c r="P181" s="50">
        <v>16</v>
      </c>
    </row>
    <row r="182" spans="1:16" s="51" customFormat="1" ht="68.25" customHeight="1">
      <c r="A182" s="416" t="s">
        <v>448</v>
      </c>
      <c r="B182" s="50" t="s">
        <v>43</v>
      </c>
      <c r="C182" s="50" t="s">
        <v>43</v>
      </c>
      <c r="D182" s="50" t="s">
        <v>43</v>
      </c>
      <c r="E182" s="380" t="s">
        <v>225</v>
      </c>
      <c r="F182" s="556" t="s">
        <v>449</v>
      </c>
      <c r="G182" s="556" t="s">
        <v>48</v>
      </c>
      <c r="H182" s="556" t="s">
        <v>49</v>
      </c>
      <c r="I182" s="556">
        <v>792</v>
      </c>
      <c r="J182" s="50">
        <v>417</v>
      </c>
      <c r="K182" s="50">
        <v>417</v>
      </c>
      <c r="L182" s="455">
        <v>402</v>
      </c>
      <c r="M182" s="382">
        <v>0.05</v>
      </c>
      <c r="N182" s="382" t="s">
        <v>401</v>
      </c>
      <c r="O182" s="50" t="s">
        <v>515</v>
      </c>
      <c r="P182" s="50"/>
    </row>
    <row r="183" spans="1:16" ht="53.25" customHeight="1">
      <c r="A183" s="418" t="s">
        <v>518</v>
      </c>
      <c r="B183" s="50" t="s">
        <v>43</v>
      </c>
      <c r="C183" s="50" t="s">
        <v>43</v>
      </c>
      <c r="D183" s="50" t="s">
        <v>43</v>
      </c>
      <c r="E183" s="380" t="s">
        <v>227</v>
      </c>
      <c r="F183" s="557"/>
      <c r="G183" s="557"/>
      <c r="H183" s="557"/>
      <c r="I183" s="557"/>
      <c r="J183" s="8">
        <v>436</v>
      </c>
      <c r="K183" s="8">
        <v>436</v>
      </c>
      <c r="L183" s="458">
        <v>429</v>
      </c>
      <c r="M183" s="382">
        <v>0.05</v>
      </c>
      <c r="N183" s="382" t="s">
        <v>401</v>
      </c>
      <c r="O183" s="50" t="s">
        <v>515</v>
      </c>
      <c r="P183" s="50"/>
    </row>
    <row r="184" spans="1:16" ht="40.5" customHeight="1">
      <c r="A184" s="418" t="s">
        <v>519</v>
      </c>
      <c r="B184" s="50" t="s">
        <v>43</v>
      </c>
      <c r="C184" s="8" t="s">
        <v>43</v>
      </c>
      <c r="D184" s="8" t="s">
        <v>43</v>
      </c>
      <c r="E184" s="380" t="s">
        <v>226</v>
      </c>
      <c r="F184" s="558"/>
      <c r="G184" s="558"/>
      <c r="H184" s="558"/>
      <c r="I184" s="558"/>
      <c r="J184" s="8">
        <v>88</v>
      </c>
      <c r="K184" s="8">
        <v>88</v>
      </c>
      <c r="L184" s="458">
        <v>84</v>
      </c>
      <c r="M184" s="382">
        <v>0.05</v>
      </c>
      <c r="N184" s="451" t="s">
        <v>401</v>
      </c>
      <c r="O184" s="450"/>
      <c r="P184" s="450"/>
    </row>
    <row r="185" spans="1:14" s="1" customFormat="1" ht="24" customHeight="1" hidden="1">
      <c r="A185" s="418" t="s">
        <v>517</v>
      </c>
      <c r="B185" s="381"/>
      <c r="C185" s="381"/>
      <c r="D185" s="381"/>
      <c r="E185" s="380" t="s">
        <v>227</v>
      </c>
      <c r="F185" s="419"/>
      <c r="G185" s="381"/>
      <c r="H185" s="381"/>
      <c r="I185" s="381"/>
      <c r="J185" s="381"/>
      <c r="K185" s="381"/>
      <c r="L185" s="420"/>
      <c r="M185" s="419"/>
      <c r="N185" s="419"/>
    </row>
    <row r="186" spans="2:14" s="423" customFormat="1" ht="27" customHeight="1">
      <c r="B186" s="390"/>
      <c r="C186" s="390"/>
      <c r="D186" s="390"/>
      <c r="F186" s="421"/>
      <c r="G186" s="390"/>
      <c r="H186" s="390"/>
      <c r="I186" s="390"/>
      <c r="J186" s="390"/>
      <c r="K186" s="390"/>
      <c r="L186" s="422"/>
      <c r="M186" s="421"/>
      <c r="N186" s="421"/>
    </row>
    <row r="187" spans="1:14" s="48" customFormat="1" ht="19.5" customHeight="1" thickBot="1">
      <c r="A187" s="613" t="s">
        <v>452</v>
      </c>
      <c r="B187" s="613"/>
      <c r="C187" s="613"/>
      <c r="D187" s="613"/>
      <c r="E187" s="613"/>
      <c r="F187" s="613"/>
      <c r="G187" s="613"/>
      <c r="H187" s="613"/>
      <c r="I187" s="613"/>
      <c r="J187" s="613"/>
      <c r="K187" s="613"/>
      <c r="L187" s="613"/>
      <c r="M187" s="613"/>
      <c r="N187" s="613"/>
    </row>
    <row r="188" spans="1:14" ht="75" customHeight="1" thickBot="1">
      <c r="A188" s="462" t="s">
        <v>498</v>
      </c>
      <c r="B188" s="462"/>
      <c r="C188" s="462"/>
      <c r="D188" s="462"/>
      <c r="E188" s="462"/>
      <c r="F188" s="462"/>
      <c r="G188" s="462"/>
      <c r="H188" s="462"/>
      <c r="I188" s="611" t="s">
        <v>88</v>
      </c>
      <c r="J188" s="612"/>
      <c r="K188" s="522" t="s">
        <v>499</v>
      </c>
      <c r="L188" s="523"/>
      <c r="N188" s="449"/>
    </row>
    <row r="189" spans="1:14" s="48" customFormat="1" ht="19.5" customHeight="1">
      <c r="A189" s="614" t="s">
        <v>453</v>
      </c>
      <c r="B189" s="614"/>
      <c r="C189" s="614"/>
      <c r="D189" s="614"/>
      <c r="E189" s="614"/>
      <c r="F189" s="614"/>
      <c r="G189" s="614"/>
      <c r="H189" s="614"/>
      <c r="I189" s="614"/>
      <c r="J189" s="614"/>
      <c r="K189" s="614"/>
      <c r="L189" s="614"/>
      <c r="M189" s="614"/>
      <c r="N189" s="614"/>
    </row>
    <row r="190" spans="1:14" s="48" customFormat="1" ht="19.5" customHeight="1">
      <c r="A190" s="555" t="s">
        <v>454</v>
      </c>
      <c r="B190" s="555"/>
      <c r="C190" s="555"/>
      <c r="D190" s="555"/>
      <c r="E190" s="555"/>
      <c r="F190" s="555"/>
      <c r="G190" s="555"/>
      <c r="H190" s="555"/>
      <c r="I190" s="555"/>
      <c r="J190" s="555"/>
      <c r="K190" s="555"/>
      <c r="L190" s="555"/>
      <c r="M190" s="555"/>
      <c r="N190" s="555"/>
    </row>
    <row r="191" spans="1:14" s="48" customFormat="1" ht="19.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</row>
    <row r="192" spans="1:14" s="48" customFormat="1" ht="19.5" customHeight="1">
      <c r="A192" s="555" t="s">
        <v>72</v>
      </c>
      <c r="B192" s="555"/>
      <c r="C192" s="555"/>
      <c r="D192" s="555"/>
      <c r="E192" s="555"/>
      <c r="F192" s="555"/>
      <c r="G192" s="555"/>
      <c r="H192" s="555"/>
      <c r="I192" s="555"/>
      <c r="J192" s="555"/>
      <c r="K192" s="555"/>
      <c r="L192" s="555"/>
      <c r="M192" s="555"/>
      <c r="N192" s="555"/>
    </row>
    <row r="193" spans="1:14" ht="19.5" customHeight="1">
      <c r="A193" s="45"/>
      <c r="B193" s="45"/>
      <c r="C193" s="45"/>
      <c r="D193" s="45"/>
      <c r="E193" s="45"/>
      <c r="F193" s="46"/>
      <c r="G193" s="46"/>
      <c r="H193" s="46"/>
      <c r="I193" s="46"/>
      <c r="J193" s="46"/>
      <c r="K193" s="46"/>
      <c r="L193" s="46"/>
      <c r="M193" s="46"/>
      <c r="N193" s="45"/>
    </row>
    <row r="194" spans="1:14" ht="39.75" customHeight="1">
      <c r="A194" s="564" t="s">
        <v>2</v>
      </c>
      <c r="B194" s="567" t="s">
        <v>21</v>
      </c>
      <c r="C194" s="568"/>
      <c r="D194" s="569"/>
      <c r="E194" s="559" t="s">
        <v>22</v>
      </c>
      <c r="F194" s="561" t="s">
        <v>23</v>
      </c>
      <c r="G194" s="562"/>
      <c r="H194" s="562"/>
      <c r="I194" s="562"/>
      <c r="J194" s="562"/>
      <c r="K194" s="562"/>
      <c r="L194" s="562"/>
      <c r="M194" s="563"/>
      <c r="N194" s="30"/>
    </row>
    <row r="195" spans="1:13" ht="98.25" customHeight="1">
      <c r="A195" s="565"/>
      <c r="B195" s="570"/>
      <c r="C195" s="571"/>
      <c r="D195" s="572"/>
      <c r="E195" s="560"/>
      <c r="F195" s="559" t="s">
        <v>3</v>
      </c>
      <c r="G195" s="561" t="s">
        <v>89</v>
      </c>
      <c r="H195" s="563"/>
      <c r="I195" s="559" t="s">
        <v>437</v>
      </c>
      <c r="J195" s="559" t="s">
        <v>73</v>
      </c>
      <c r="K195" s="564" t="s">
        <v>74</v>
      </c>
      <c r="L195" s="564" t="s">
        <v>75</v>
      </c>
      <c r="M195" s="564" t="s">
        <v>76</v>
      </c>
    </row>
    <row r="196" spans="1:13" ht="36.75" customHeight="1">
      <c r="A196" s="566"/>
      <c r="B196" s="85" t="s">
        <v>4</v>
      </c>
      <c r="C196" s="85" t="s">
        <v>4</v>
      </c>
      <c r="D196" s="85" t="s">
        <v>4</v>
      </c>
      <c r="E196" s="85" t="s">
        <v>4</v>
      </c>
      <c r="F196" s="560"/>
      <c r="G196" s="85" t="s">
        <v>13</v>
      </c>
      <c r="H196" s="55" t="s">
        <v>90</v>
      </c>
      <c r="I196" s="560"/>
      <c r="J196" s="560"/>
      <c r="K196" s="566"/>
      <c r="L196" s="566"/>
      <c r="M196" s="566"/>
    </row>
    <row r="197" spans="1:13" s="51" customFormat="1" ht="12">
      <c r="A197" s="50">
        <v>1</v>
      </c>
      <c r="B197" s="50">
        <v>2</v>
      </c>
      <c r="C197" s="50">
        <v>3</v>
      </c>
      <c r="D197" s="50">
        <v>4</v>
      </c>
      <c r="E197" s="50">
        <v>5</v>
      </c>
      <c r="F197" s="50">
        <v>6</v>
      </c>
      <c r="G197" s="50">
        <v>7</v>
      </c>
      <c r="H197" s="50">
        <v>8</v>
      </c>
      <c r="I197" s="50">
        <v>9</v>
      </c>
      <c r="J197" s="50">
        <v>10</v>
      </c>
      <c r="K197" s="50">
        <v>11</v>
      </c>
      <c r="L197" s="50">
        <v>12</v>
      </c>
      <c r="M197" s="50">
        <v>13</v>
      </c>
    </row>
    <row r="198" spans="1:13" ht="51.75" customHeight="1">
      <c r="A198" s="604" t="s">
        <v>455</v>
      </c>
      <c r="B198" s="459" t="s">
        <v>43</v>
      </c>
      <c r="C198" s="459" t="s">
        <v>43</v>
      </c>
      <c r="D198" s="459" t="s">
        <v>43</v>
      </c>
      <c r="E198" s="459" t="s">
        <v>43</v>
      </c>
      <c r="F198" s="424" t="s">
        <v>456</v>
      </c>
      <c r="G198" s="425" t="s">
        <v>33</v>
      </c>
      <c r="H198" s="425">
        <v>744</v>
      </c>
      <c r="I198" s="425">
        <v>100</v>
      </c>
      <c r="J198" s="425">
        <v>100</v>
      </c>
      <c r="K198" s="27">
        <v>0.05</v>
      </c>
      <c r="L198" s="27">
        <v>0</v>
      </c>
      <c r="M198" s="385"/>
    </row>
    <row r="199" spans="1:13" ht="63.75" customHeight="1">
      <c r="A199" s="605"/>
      <c r="B199" s="470"/>
      <c r="C199" s="470"/>
      <c r="D199" s="470"/>
      <c r="E199" s="470"/>
      <c r="F199" s="426" t="s">
        <v>457</v>
      </c>
      <c r="G199" s="425" t="s">
        <v>33</v>
      </c>
      <c r="H199" s="386">
        <v>744</v>
      </c>
      <c r="I199" s="386">
        <v>100</v>
      </c>
      <c r="J199" s="386">
        <v>100</v>
      </c>
      <c r="K199" s="27">
        <v>0.05</v>
      </c>
      <c r="L199" s="27">
        <v>0</v>
      </c>
      <c r="M199" s="385"/>
    </row>
    <row r="200" spans="1:13" ht="132" customHeight="1">
      <c r="A200" s="606"/>
      <c r="B200" s="460"/>
      <c r="C200" s="460"/>
      <c r="D200" s="460"/>
      <c r="E200" s="460"/>
      <c r="F200" s="427" t="s">
        <v>458</v>
      </c>
      <c r="G200" s="386" t="s">
        <v>33</v>
      </c>
      <c r="H200" s="386">
        <v>744</v>
      </c>
      <c r="I200" s="386">
        <v>80</v>
      </c>
      <c r="J200" s="386">
        <v>98</v>
      </c>
      <c r="K200" s="27">
        <v>0.05</v>
      </c>
      <c r="L200" s="27">
        <v>0</v>
      </c>
      <c r="M200" s="385" t="s">
        <v>459</v>
      </c>
    </row>
    <row r="201" spans="1:13" ht="20.25" customHeight="1">
      <c r="A201" s="438"/>
      <c r="B201" s="24"/>
      <c r="C201" s="24"/>
      <c r="D201" s="24"/>
      <c r="E201" s="24"/>
      <c r="F201" s="440"/>
      <c r="G201" s="439"/>
      <c r="H201" s="439"/>
      <c r="I201" s="439"/>
      <c r="J201" s="439"/>
      <c r="K201" s="40"/>
      <c r="L201" s="40"/>
      <c r="M201" s="384"/>
    </row>
    <row r="202" spans="1:14" s="48" customFormat="1" ht="27.75" customHeight="1">
      <c r="A202" s="555" t="s">
        <v>394</v>
      </c>
      <c r="B202" s="555"/>
      <c r="C202" s="555"/>
      <c r="D202" s="555"/>
      <c r="E202" s="555"/>
      <c r="F202" s="555"/>
      <c r="G202" s="555"/>
      <c r="H202" s="555"/>
      <c r="I202" s="555"/>
      <c r="J202" s="555"/>
      <c r="K202" s="555"/>
      <c r="L202" s="555"/>
      <c r="M202" s="555"/>
      <c r="N202" s="555"/>
    </row>
    <row r="204" spans="1:16" ht="25.5" customHeight="1">
      <c r="A204" s="564" t="s">
        <v>2</v>
      </c>
      <c r="B204" s="567" t="s">
        <v>21</v>
      </c>
      <c r="C204" s="568"/>
      <c r="D204" s="569"/>
      <c r="E204" s="567" t="s">
        <v>22</v>
      </c>
      <c r="F204" s="569"/>
      <c r="G204" s="576" t="s">
        <v>20</v>
      </c>
      <c r="H204" s="577"/>
      <c r="I204" s="577"/>
      <c r="J204" s="577"/>
      <c r="K204" s="577"/>
      <c r="L204" s="577"/>
      <c r="M204" s="577"/>
      <c r="N204" s="577"/>
      <c r="O204" s="577"/>
      <c r="P204" s="578"/>
    </row>
    <row r="205" spans="1:16" ht="45.75" customHeight="1">
      <c r="A205" s="565"/>
      <c r="B205" s="570"/>
      <c r="C205" s="571"/>
      <c r="D205" s="572"/>
      <c r="E205" s="570"/>
      <c r="F205" s="572"/>
      <c r="G205" s="559" t="s">
        <v>3</v>
      </c>
      <c r="H205" s="561" t="s">
        <v>89</v>
      </c>
      <c r="I205" s="563"/>
      <c r="J205" s="573" t="s">
        <v>392</v>
      </c>
      <c r="K205" s="574"/>
      <c r="L205" s="575"/>
      <c r="M205" s="564" t="s">
        <v>74</v>
      </c>
      <c r="N205" s="564" t="s">
        <v>75</v>
      </c>
      <c r="O205" s="564" t="s">
        <v>76</v>
      </c>
      <c r="P205" s="564" t="s">
        <v>78</v>
      </c>
    </row>
    <row r="206" spans="1:16" ht="78" customHeight="1">
      <c r="A206" s="566"/>
      <c r="B206" s="85" t="s">
        <v>4</v>
      </c>
      <c r="C206" s="85" t="s">
        <v>4</v>
      </c>
      <c r="D206" s="85" t="s">
        <v>4</v>
      </c>
      <c r="E206" s="85" t="s">
        <v>4</v>
      </c>
      <c r="F206" s="85" t="s">
        <v>4</v>
      </c>
      <c r="G206" s="560"/>
      <c r="H206" s="85" t="s">
        <v>13</v>
      </c>
      <c r="I206" s="55" t="s">
        <v>90</v>
      </c>
      <c r="J206" s="371" t="s">
        <v>77</v>
      </c>
      <c r="K206" s="371" t="s">
        <v>393</v>
      </c>
      <c r="L206" s="372" t="s">
        <v>73</v>
      </c>
      <c r="M206" s="566"/>
      <c r="N206" s="566"/>
      <c r="O206" s="566"/>
      <c r="P206" s="566"/>
    </row>
    <row r="207" spans="1:16" s="51" customFormat="1" ht="12">
      <c r="A207" s="50">
        <v>1</v>
      </c>
      <c r="B207" s="50">
        <v>2</v>
      </c>
      <c r="C207" s="50">
        <v>3</v>
      </c>
      <c r="D207" s="50">
        <v>4</v>
      </c>
      <c r="E207" s="50">
        <v>5</v>
      </c>
      <c r="F207" s="50">
        <v>6</v>
      </c>
      <c r="G207" s="50">
        <v>7</v>
      </c>
      <c r="H207" s="50">
        <v>8</v>
      </c>
      <c r="I207" s="50">
        <v>9</v>
      </c>
      <c r="J207" s="50">
        <v>10</v>
      </c>
      <c r="K207" s="50">
        <v>11</v>
      </c>
      <c r="L207" s="50">
        <v>12</v>
      </c>
      <c r="M207" s="50">
        <v>13</v>
      </c>
      <c r="N207" s="50">
        <v>14</v>
      </c>
      <c r="O207" s="50">
        <v>15</v>
      </c>
      <c r="P207" s="50">
        <v>16</v>
      </c>
    </row>
    <row r="208" spans="1:16" s="51" customFormat="1" ht="117" customHeight="1">
      <c r="A208" s="410" t="s">
        <v>455</v>
      </c>
      <c r="B208" s="50" t="s">
        <v>43</v>
      </c>
      <c r="C208" s="50" t="s">
        <v>43</v>
      </c>
      <c r="D208" s="50" t="s">
        <v>43</v>
      </c>
      <c r="E208" s="50" t="s">
        <v>43</v>
      </c>
      <c r="F208" s="50" t="s">
        <v>43</v>
      </c>
      <c r="G208" s="387" t="s">
        <v>460</v>
      </c>
      <c r="H208" s="8" t="s">
        <v>461</v>
      </c>
      <c r="I208" s="50">
        <v>643</v>
      </c>
      <c r="J208" s="50">
        <v>4</v>
      </c>
      <c r="K208" s="50">
        <v>4</v>
      </c>
      <c r="L208" s="50">
        <v>2</v>
      </c>
      <c r="M208" s="382">
        <v>0.05</v>
      </c>
      <c r="N208" s="382">
        <v>0.45</v>
      </c>
      <c r="O208" s="50" t="s">
        <v>527</v>
      </c>
      <c r="P208" s="50"/>
    </row>
    <row r="209" spans="6:8" ht="12.75">
      <c r="F209" s="36"/>
      <c r="G209" s="36"/>
      <c r="H209" s="36"/>
    </row>
    <row r="210" spans="1:14" ht="24" customHeight="1">
      <c r="A210" s="47"/>
      <c r="B210" s="24"/>
      <c r="C210" s="24"/>
      <c r="D210" s="24"/>
      <c r="E210" s="24"/>
      <c r="F210" s="384"/>
      <c r="G210" s="24"/>
      <c r="H210" s="24"/>
      <c r="I210" s="24"/>
      <c r="J210" s="24"/>
      <c r="K210" s="24"/>
      <c r="L210" s="40"/>
      <c r="M210" s="384"/>
      <c r="N210" s="384"/>
    </row>
    <row r="211" spans="1:14" s="1" customFormat="1" ht="24" customHeight="1">
      <c r="A211" s="590" t="s">
        <v>462</v>
      </c>
      <c r="B211" s="590"/>
      <c r="C211" s="590"/>
      <c r="D211" s="590"/>
      <c r="E211" s="590"/>
      <c r="F211" s="590"/>
      <c r="G211" s="590"/>
      <c r="H211" s="590"/>
      <c r="I211" s="590"/>
      <c r="J211" s="590"/>
      <c r="K211" s="590"/>
      <c r="L211" s="590"/>
      <c r="M211" s="590"/>
      <c r="N211" s="590"/>
    </row>
    <row r="212" spans="1:14" s="1" customFormat="1" ht="24" customHeight="1">
      <c r="A212" s="590" t="s">
        <v>463</v>
      </c>
      <c r="B212" s="590"/>
      <c r="C212" s="590"/>
      <c r="D212" s="590"/>
      <c r="E212" s="590"/>
      <c r="F212" s="590"/>
      <c r="G212" s="590"/>
      <c r="H212" s="590"/>
      <c r="I212" s="590"/>
      <c r="J212" s="590"/>
      <c r="K212" s="590"/>
      <c r="L212" s="590"/>
      <c r="M212" s="590"/>
      <c r="N212" s="590"/>
    </row>
    <row r="213" spans="1:14" s="1" customFormat="1" ht="50.25" customHeight="1">
      <c r="A213" s="591" t="s">
        <v>464</v>
      </c>
      <c r="B213" s="591"/>
      <c r="C213" s="591"/>
      <c r="D213" s="591"/>
      <c r="E213" s="591"/>
      <c r="F213" s="591"/>
      <c r="G213" s="591"/>
      <c r="H213" s="591"/>
      <c r="I213" s="591"/>
      <c r="J213" s="591"/>
      <c r="K213" s="591"/>
      <c r="L213" s="591"/>
      <c r="M213" s="591"/>
      <c r="N213" s="428"/>
    </row>
    <row r="214" spans="1:14" s="1" customFormat="1" ht="24" customHeight="1">
      <c r="A214" s="603" t="s">
        <v>465</v>
      </c>
      <c r="B214" s="603"/>
      <c r="C214" s="603"/>
      <c r="D214" s="603"/>
      <c r="E214" s="603"/>
      <c r="F214" s="603"/>
      <c r="G214" s="603"/>
      <c r="H214" s="603"/>
      <c r="I214" s="603"/>
      <c r="J214" s="603"/>
      <c r="K214" s="603"/>
      <c r="L214" s="603"/>
      <c r="M214" s="603"/>
      <c r="N214" s="603"/>
    </row>
    <row r="215" spans="1:14" s="1" customFormat="1" ht="40.5" customHeight="1">
      <c r="A215" s="607" t="s">
        <v>466</v>
      </c>
      <c r="B215" s="607"/>
      <c r="C215" s="607"/>
      <c r="D215" s="607"/>
      <c r="E215" s="607"/>
      <c r="F215" s="607"/>
      <c r="G215" s="607"/>
      <c r="H215" s="607"/>
      <c r="I215" s="607"/>
      <c r="J215" s="607"/>
      <c r="K215" s="607"/>
      <c r="L215" s="607"/>
      <c r="M215" s="607"/>
      <c r="N215" s="413"/>
    </row>
    <row r="216" spans="1:14" s="1" customFormat="1" ht="24" customHeight="1">
      <c r="A216" s="392"/>
      <c r="B216" s="392"/>
      <c r="C216" s="392"/>
      <c r="D216" s="392"/>
      <c r="E216" s="392"/>
      <c r="F216" s="392"/>
      <c r="G216" s="392"/>
      <c r="H216" s="392"/>
      <c r="I216" s="392"/>
      <c r="J216" s="392"/>
      <c r="K216" s="392"/>
      <c r="L216" s="392"/>
      <c r="M216" s="392"/>
      <c r="N216" s="392"/>
    </row>
    <row r="217" spans="1:14" s="1" customFormat="1" ht="24" customHeight="1">
      <c r="A217" s="592" t="s">
        <v>467</v>
      </c>
      <c r="B217" s="592"/>
      <c r="C217" s="592"/>
      <c r="D217" s="592"/>
      <c r="E217" s="592"/>
      <c r="F217" s="592"/>
      <c r="G217" s="592"/>
      <c r="H217" s="592"/>
      <c r="I217" s="592"/>
      <c r="J217" s="592"/>
      <c r="K217" s="592"/>
      <c r="L217" s="592"/>
      <c r="M217" s="592"/>
      <c r="N217" s="413"/>
    </row>
    <row r="218" spans="1:14" s="1" customFormat="1" ht="24" customHeight="1">
      <c r="A218" s="393"/>
      <c r="B218" s="393"/>
      <c r="C218" s="393"/>
      <c r="D218" s="393"/>
      <c r="E218" s="393"/>
      <c r="F218" s="394"/>
      <c r="G218" s="394"/>
      <c r="H218" s="394"/>
      <c r="I218" s="394"/>
      <c r="J218" s="394"/>
      <c r="K218" s="394"/>
      <c r="L218" s="394"/>
      <c r="M218" s="394"/>
      <c r="N218" s="393"/>
    </row>
    <row r="219" spans="1:14" s="1" customFormat="1" ht="24" customHeight="1">
      <c r="A219" s="593" t="s">
        <v>2</v>
      </c>
      <c r="B219" s="596" t="s">
        <v>93</v>
      </c>
      <c r="C219" s="597"/>
      <c r="D219" s="600" t="s">
        <v>94</v>
      </c>
      <c r="E219" s="600"/>
      <c r="F219" s="583" t="s">
        <v>468</v>
      </c>
      <c r="G219" s="584"/>
      <c r="H219" s="584"/>
      <c r="I219" s="584"/>
      <c r="J219" s="584"/>
      <c r="K219" s="584"/>
      <c r="L219" s="584"/>
      <c r="M219" s="585"/>
      <c r="N219" s="396"/>
    </row>
    <row r="220" spans="1:14" s="1" customFormat="1" ht="16.5">
      <c r="A220" s="594"/>
      <c r="B220" s="598"/>
      <c r="C220" s="599"/>
      <c r="D220" s="600"/>
      <c r="E220" s="600"/>
      <c r="F220" s="586" t="s">
        <v>3</v>
      </c>
      <c r="G220" s="583" t="s">
        <v>89</v>
      </c>
      <c r="H220" s="585"/>
      <c r="I220" s="586" t="s">
        <v>437</v>
      </c>
      <c r="J220" s="586" t="s">
        <v>73</v>
      </c>
      <c r="K220" s="593" t="s">
        <v>74</v>
      </c>
      <c r="L220" s="593" t="s">
        <v>75</v>
      </c>
      <c r="M220" s="593" t="s">
        <v>76</v>
      </c>
      <c r="N220" s="398"/>
    </row>
    <row r="221" spans="1:14" s="1" customFormat="1" ht="33">
      <c r="A221" s="595"/>
      <c r="B221" s="399" t="s">
        <v>4</v>
      </c>
      <c r="C221" s="399" t="s">
        <v>4</v>
      </c>
      <c r="D221" s="583" t="s">
        <v>4</v>
      </c>
      <c r="E221" s="585"/>
      <c r="F221" s="587"/>
      <c r="G221" s="399" t="s">
        <v>13</v>
      </c>
      <c r="H221" s="400" t="s">
        <v>90</v>
      </c>
      <c r="I221" s="587"/>
      <c r="J221" s="587"/>
      <c r="K221" s="595"/>
      <c r="L221" s="595"/>
      <c r="M221" s="595"/>
      <c r="N221" s="398"/>
    </row>
    <row r="222" spans="1:14" s="1" customFormat="1" ht="24" customHeight="1">
      <c r="A222" s="401">
        <v>1</v>
      </c>
      <c r="B222" s="401">
        <v>2</v>
      </c>
      <c r="C222" s="401">
        <v>3</v>
      </c>
      <c r="D222" s="601">
        <v>4</v>
      </c>
      <c r="E222" s="602"/>
      <c r="F222" s="401">
        <v>5</v>
      </c>
      <c r="G222" s="401">
        <v>6</v>
      </c>
      <c r="H222" s="401">
        <v>7</v>
      </c>
      <c r="I222" s="401">
        <v>8</v>
      </c>
      <c r="J222" s="401">
        <v>9</v>
      </c>
      <c r="K222" s="401">
        <v>10</v>
      </c>
      <c r="L222" s="401">
        <v>11</v>
      </c>
      <c r="M222" s="401">
        <v>12</v>
      </c>
      <c r="N222" s="402"/>
    </row>
    <row r="223" spans="1:14" s="3" customFormat="1" ht="213" customHeight="1">
      <c r="A223" s="410" t="s">
        <v>516</v>
      </c>
      <c r="B223" s="141" t="s">
        <v>43</v>
      </c>
      <c r="C223" s="141" t="s">
        <v>43</v>
      </c>
      <c r="D223" s="588" t="s">
        <v>19</v>
      </c>
      <c r="E223" s="589"/>
      <c r="F223" s="429" t="s">
        <v>469</v>
      </c>
      <c r="G223" s="140" t="s">
        <v>49</v>
      </c>
      <c r="H223" s="140">
        <v>792</v>
      </c>
      <c r="I223" s="141">
        <v>417</v>
      </c>
      <c r="J223" s="141">
        <v>134</v>
      </c>
      <c r="K223" s="403">
        <v>0.05</v>
      </c>
      <c r="L223" s="403">
        <v>0.69</v>
      </c>
      <c r="M223" s="50" t="s">
        <v>526</v>
      </c>
      <c r="N223" s="405"/>
    </row>
    <row r="224" spans="1:14" s="1" customFormat="1" ht="24" customHeight="1">
      <c r="A224" s="73"/>
      <c r="B224" s="73"/>
      <c r="C224" s="73"/>
      <c r="D224" s="73"/>
      <c r="E224" s="73"/>
      <c r="F224" s="409"/>
      <c r="G224" s="409"/>
      <c r="H224" s="409"/>
      <c r="I224" s="73"/>
      <c r="J224" s="73"/>
      <c r="K224" s="73"/>
      <c r="L224" s="73"/>
      <c r="M224" s="73"/>
      <c r="N224" s="73"/>
    </row>
    <row r="225" spans="1:14" s="48" customFormat="1" ht="27.75" customHeight="1">
      <c r="A225" s="555" t="s">
        <v>394</v>
      </c>
      <c r="B225" s="555"/>
      <c r="C225" s="555"/>
      <c r="D225" s="555"/>
      <c r="E225" s="555"/>
      <c r="F225" s="555"/>
      <c r="G225" s="555"/>
      <c r="H225" s="555"/>
      <c r="I225" s="555"/>
      <c r="J225" s="555"/>
      <c r="K225" s="555"/>
      <c r="L225" s="555"/>
      <c r="M225" s="555"/>
      <c r="N225" s="555"/>
    </row>
    <row r="227" spans="1:16" ht="25.5" customHeight="1">
      <c r="A227" s="564" t="s">
        <v>2</v>
      </c>
      <c r="B227" s="567" t="s">
        <v>21</v>
      </c>
      <c r="C227" s="568"/>
      <c r="D227" s="569"/>
      <c r="E227" s="567" t="s">
        <v>22</v>
      </c>
      <c r="F227" s="569"/>
      <c r="G227" s="576" t="s">
        <v>20</v>
      </c>
      <c r="H227" s="577"/>
      <c r="I227" s="577"/>
      <c r="J227" s="577"/>
      <c r="K227" s="577"/>
      <c r="L227" s="577"/>
      <c r="M227" s="577"/>
      <c r="N227" s="577"/>
      <c r="O227" s="577"/>
      <c r="P227" s="578"/>
    </row>
    <row r="228" spans="1:16" ht="45.75" customHeight="1">
      <c r="A228" s="565"/>
      <c r="B228" s="570"/>
      <c r="C228" s="571"/>
      <c r="D228" s="572"/>
      <c r="E228" s="570"/>
      <c r="F228" s="572"/>
      <c r="G228" s="559" t="s">
        <v>3</v>
      </c>
      <c r="H228" s="561" t="s">
        <v>89</v>
      </c>
      <c r="I228" s="563"/>
      <c r="J228" s="573" t="s">
        <v>392</v>
      </c>
      <c r="K228" s="574"/>
      <c r="L228" s="575"/>
      <c r="M228" s="564" t="s">
        <v>74</v>
      </c>
      <c r="N228" s="564" t="s">
        <v>75</v>
      </c>
      <c r="O228" s="564" t="s">
        <v>76</v>
      </c>
      <c r="P228" s="564" t="s">
        <v>78</v>
      </c>
    </row>
    <row r="229" spans="1:16" ht="78" customHeight="1">
      <c r="A229" s="566"/>
      <c r="B229" s="85" t="s">
        <v>4</v>
      </c>
      <c r="C229" s="85" t="s">
        <v>4</v>
      </c>
      <c r="D229" s="85" t="s">
        <v>4</v>
      </c>
      <c r="E229" s="85" t="s">
        <v>4</v>
      </c>
      <c r="F229" s="85" t="s">
        <v>4</v>
      </c>
      <c r="G229" s="560"/>
      <c r="H229" s="85" t="s">
        <v>13</v>
      </c>
      <c r="I229" s="55" t="s">
        <v>90</v>
      </c>
      <c r="J229" s="371" t="s">
        <v>77</v>
      </c>
      <c r="K229" s="371" t="s">
        <v>393</v>
      </c>
      <c r="L229" s="372" t="s">
        <v>73</v>
      </c>
      <c r="M229" s="566"/>
      <c r="N229" s="566"/>
      <c r="O229" s="566"/>
      <c r="P229" s="566"/>
    </row>
    <row r="230" spans="1:16" s="51" customFormat="1" ht="12">
      <c r="A230" s="50">
        <v>1</v>
      </c>
      <c r="B230" s="50">
        <v>2</v>
      </c>
      <c r="C230" s="50">
        <v>3</v>
      </c>
      <c r="D230" s="50">
        <v>4</v>
      </c>
      <c r="E230" s="50">
        <v>5</v>
      </c>
      <c r="F230" s="50">
        <v>6</v>
      </c>
      <c r="G230" s="50">
        <v>7</v>
      </c>
      <c r="H230" s="50">
        <v>8</v>
      </c>
      <c r="I230" s="50">
        <v>9</v>
      </c>
      <c r="J230" s="50">
        <v>10</v>
      </c>
      <c r="K230" s="50">
        <v>11</v>
      </c>
      <c r="L230" s="50">
        <v>12</v>
      </c>
      <c r="M230" s="50">
        <v>13</v>
      </c>
      <c r="N230" s="50">
        <v>14</v>
      </c>
      <c r="O230" s="50">
        <v>15</v>
      </c>
      <c r="P230" s="50">
        <v>16</v>
      </c>
    </row>
    <row r="231" spans="1:16" s="51" customFormat="1" ht="25.5">
      <c r="A231" s="410" t="s">
        <v>516</v>
      </c>
      <c r="B231" s="50" t="s">
        <v>43</v>
      </c>
      <c r="C231" s="50" t="s">
        <v>43</v>
      </c>
      <c r="D231" s="50" t="s">
        <v>43</v>
      </c>
      <c r="E231" s="50" t="s">
        <v>43</v>
      </c>
      <c r="F231" s="50" t="s">
        <v>19</v>
      </c>
      <c r="G231" s="50" t="s">
        <v>470</v>
      </c>
      <c r="H231" s="430" t="s">
        <v>471</v>
      </c>
      <c r="I231" s="430">
        <v>642</v>
      </c>
      <c r="J231" s="50">
        <v>24</v>
      </c>
      <c r="K231" s="50">
        <v>24</v>
      </c>
      <c r="L231" s="50">
        <v>24</v>
      </c>
      <c r="M231" s="382">
        <v>0.05</v>
      </c>
      <c r="N231" s="50" t="s">
        <v>401</v>
      </c>
      <c r="O231" s="50" t="s">
        <v>401</v>
      </c>
      <c r="P231" s="50"/>
    </row>
    <row r="232" spans="1:16" s="51" customFormat="1" ht="12.75">
      <c r="A232" s="438"/>
      <c r="B232" s="389"/>
      <c r="C232" s="389"/>
      <c r="D232" s="389"/>
      <c r="E232" s="389"/>
      <c r="F232" s="389"/>
      <c r="G232" s="389"/>
      <c r="H232" s="389"/>
      <c r="I232" s="389"/>
      <c r="J232" s="389"/>
      <c r="K232" s="389"/>
      <c r="L232" s="389"/>
      <c r="M232" s="389"/>
      <c r="N232" s="389"/>
      <c r="O232" s="389"/>
      <c r="P232" s="389"/>
    </row>
    <row r="233" spans="1:16" s="51" customFormat="1" ht="12.75">
      <c r="A233" s="438"/>
      <c r="B233" s="389"/>
      <c r="C233" s="389"/>
      <c r="D233" s="441"/>
      <c r="E233" s="389"/>
      <c r="F233" s="441"/>
      <c r="G233" s="389"/>
      <c r="H233" s="389"/>
      <c r="I233" s="389"/>
      <c r="J233" s="389"/>
      <c r="K233" s="389"/>
      <c r="L233" s="389"/>
      <c r="M233" s="389"/>
      <c r="N233" s="389"/>
      <c r="O233" s="389"/>
      <c r="P233" s="389"/>
    </row>
    <row r="234" spans="1:9" s="1" customFormat="1" ht="59.25" customHeight="1">
      <c r="A234" s="581" t="s">
        <v>79</v>
      </c>
      <c r="B234" s="581"/>
      <c r="C234" s="431"/>
      <c r="D234" s="432" t="s">
        <v>472</v>
      </c>
      <c r="F234" s="436"/>
      <c r="H234" s="582" t="s">
        <v>473</v>
      </c>
      <c r="I234" s="582"/>
    </row>
    <row r="235" spans="1:14" ht="12.75">
      <c r="A235" s="1"/>
      <c r="B235" s="1"/>
      <c r="C235" s="1"/>
      <c r="D235" s="52" t="s">
        <v>80</v>
      </c>
      <c r="E235" s="1"/>
      <c r="F235" s="52" t="s">
        <v>81</v>
      </c>
      <c r="G235" s="1"/>
      <c r="H235" s="579" t="s">
        <v>82</v>
      </c>
      <c r="I235" s="579"/>
      <c r="J235" s="1"/>
      <c r="K235" s="1"/>
      <c r="L235" s="1"/>
      <c r="M235" s="1"/>
      <c r="N235" s="1"/>
    </row>
    <row r="236" spans="1:14" s="54" customFormat="1" ht="16.5">
      <c r="A236" s="433" t="s">
        <v>528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42" customHeight="1">
      <c r="A239" s="580" t="s">
        <v>84</v>
      </c>
      <c r="B239" s="580"/>
      <c r="C239" s="580"/>
      <c r="D239" s="580"/>
      <c r="E239" s="580"/>
      <c r="F239" s="580"/>
      <c r="G239" s="580"/>
      <c r="H239" s="580"/>
      <c r="I239" s="580"/>
      <c r="J239" s="580"/>
      <c r="K239" s="580"/>
      <c r="L239" s="580"/>
      <c r="M239" s="580"/>
      <c r="N239" s="434"/>
    </row>
    <row r="240" spans="1:14" ht="19.5" customHeight="1">
      <c r="A240" s="3" t="s">
        <v>85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6:8" ht="12.75">
      <c r="F242" s="39"/>
      <c r="G242" s="39"/>
      <c r="H242" s="39"/>
    </row>
    <row r="243" spans="6:8" ht="12.75">
      <c r="F243" s="39"/>
      <c r="G243" s="39"/>
      <c r="H243" s="39"/>
    </row>
    <row r="244" spans="6:8" ht="12.75">
      <c r="F244" s="39"/>
      <c r="G244" s="39"/>
      <c r="H244" s="39"/>
    </row>
    <row r="245" spans="6:8" ht="12.75">
      <c r="F245" s="39"/>
      <c r="G245" s="39"/>
      <c r="H245" s="39"/>
    </row>
    <row r="246" spans="6:8" ht="12.75">
      <c r="F246" s="39"/>
      <c r="G246" s="39"/>
      <c r="H246" s="39"/>
    </row>
    <row r="247" spans="6:8" ht="12.75">
      <c r="F247" s="39"/>
      <c r="G247" s="39"/>
      <c r="H247" s="39"/>
    </row>
    <row r="248" spans="6:8" ht="12.75">
      <c r="F248" s="39"/>
      <c r="G248" s="39"/>
      <c r="H248" s="39"/>
    </row>
    <row r="249" spans="6:8" ht="12.75">
      <c r="F249" s="39"/>
      <c r="G249" s="39"/>
      <c r="H249" s="39"/>
    </row>
    <row r="250" spans="6:8" ht="12.75">
      <c r="F250" s="39"/>
      <c r="G250" s="39"/>
      <c r="H250" s="39"/>
    </row>
    <row r="251" spans="6:8" ht="12.75">
      <c r="F251" s="39"/>
      <c r="G251" s="39"/>
      <c r="H251" s="39"/>
    </row>
    <row r="252" spans="6:8" ht="12.75">
      <c r="F252" s="39"/>
      <c r="G252" s="39"/>
      <c r="H252" s="39"/>
    </row>
    <row r="253" spans="6:8" ht="12.75">
      <c r="F253" s="39"/>
      <c r="G253" s="39"/>
      <c r="H253" s="39"/>
    </row>
    <row r="254" spans="6:8" ht="12.75">
      <c r="F254" s="39"/>
      <c r="G254" s="39"/>
      <c r="H254" s="39"/>
    </row>
    <row r="255" spans="6:8" ht="12.75">
      <c r="F255" s="39"/>
      <c r="G255" s="39"/>
      <c r="H255" s="39"/>
    </row>
    <row r="256" spans="6:8" ht="12.75">
      <c r="F256" s="39"/>
      <c r="G256" s="39"/>
      <c r="H256" s="39"/>
    </row>
    <row r="257" spans="6:8" ht="12.75">
      <c r="F257" s="39"/>
      <c r="G257" s="39"/>
      <c r="H257" s="39"/>
    </row>
    <row r="258" spans="6:8" ht="12.75">
      <c r="F258" s="39"/>
      <c r="G258" s="39"/>
      <c r="H258" s="39"/>
    </row>
    <row r="259" spans="6:8" ht="12.75">
      <c r="F259" s="39"/>
      <c r="G259" s="39"/>
      <c r="H259" s="39"/>
    </row>
    <row r="260" spans="6:8" ht="12.75">
      <c r="F260" s="39"/>
      <c r="G260" s="39"/>
      <c r="H260" s="39"/>
    </row>
    <row r="261" spans="6:8" ht="12.75">
      <c r="F261" s="39"/>
      <c r="G261" s="39"/>
      <c r="H261" s="39"/>
    </row>
    <row r="262" spans="6:8" ht="12.75">
      <c r="F262" s="39"/>
      <c r="G262" s="39"/>
      <c r="H262" s="39"/>
    </row>
    <row r="263" spans="6:8" ht="12.75">
      <c r="F263" s="39"/>
      <c r="G263" s="39"/>
      <c r="H263" s="39"/>
    </row>
    <row r="264" spans="6:8" ht="12.75">
      <c r="F264" s="39"/>
      <c r="G264" s="39"/>
      <c r="H264" s="39"/>
    </row>
    <row r="265" spans="6:8" ht="12.75">
      <c r="F265" s="39"/>
      <c r="G265" s="39"/>
      <c r="H265" s="39"/>
    </row>
    <row r="266" spans="6:8" ht="12.75">
      <c r="F266" s="39"/>
      <c r="G266" s="39"/>
      <c r="H266" s="39"/>
    </row>
    <row r="267" spans="6:8" ht="12.75">
      <c r="F267" s="39"/>
      <c r="G267" s="39"/>
      <c r="H267" s="39"/>
    </row>
    <row r="268" spans="6:8" ht="12.75">
      <c r="F268" s="39"/>
      <c r="G268" s="39"/>
      <c r="H268" s="39"/>
    </row>
    <row r="269" spans="6:8" ht="12.75">
      <c r="F269" s="39"/>
      <c r="G269" s="39"/>
      <c r="H269" s="39"/>
    </row>
    <row r="270" spans="6:8" ht="12.75">
      <c r="F270" s="39"/>
      <c r="G270" s="39"/>
      <c r="H270" s="39"/>
    </row>
    <row r="271" spans="6:8" ht="12.75">
      <c r="F271" s="39"/>
      <c r="G271" s="39"/>
      <c r="H271" s="39"/>
    </row>
    <row r="272" spans="6:8" ht="12.75">
      <c r="F272" s="39"/>
      <c r="G272" s="39"/>
      <c r="H272" s="39"/>
    </row>
    <row r="273" spans="6:8" ht="12.75">
      <c r="F273" s="39"/>
      <c r="G273" s="39"/>
      <c r="H273" s="39"/>
    </row>
    <row r="274" spans="6:8" ht="12.75">
      <c r="F274" s="39"/>
      <c r="G274" s="39"/>
      <c r="H274" s="39"/>
    </row>
    <row r="275" spans="6:8" ht="12.75">
      <c r="F275" s="39"/>
      <c r="G275" s="39"/>
      <c r="H275" s="39"/>
    </row>
    <row r="276" spans="6:8" ht="12.75">
      <c r="F276" s="39"/>
      <c r="G276" s="39"/>
      <c r="H276" s="39"/>
    </row>
    <row r="277" spans="6:8" ht="12.75">
      <c r="F277" s="39"/>
      <c r="G277" s="39"/>
      <c r="H277" s="39"/>
    </row>
    <row r="278" spans="6:8" ht="12.75">
      <c r="F278" s="39"/>
      <c r="G278" s="39"/>
      <c r="H278" s="39"/>
    </row>
    <row r="279" spans="6:8" ht="12.75">
      <c r="F279" s="39"/>
      <c r="G279" s="39"/>
      <c r="H279" s="39"/>
    </row>
    <row r="280" spans="6:8" ht="12.75">
      <c r="F280" s="39"/>
      <c r="G280" s="39"/>
      <c r="H280" s="39"/>
    </row>
    <row r="281" spans="6:8" ht="12.75">
      <c r="F281" s="39"/>
      <c r="G281" s="39"/>
      <c r="H281" s="39"/>
    </row>
    <row r="282" spans="6:8" ht="12.75">
      <c r="F282" s="39"/>
      <c r="G282" s="39"/>
      <c r="H282" s="39"/>
    </row>
    <row r="283" spans="6:8" ht="12.75">
      <c r="F283" s="39"/>
      <c r="G283" s="39"/>
      <c r="H283" s="39"/>
    </row>
    <row r="284" spans="6:8" ht="12.75">
      <c r="F284" s="39"/>
      <c r="G284" s="39"/>
      <c r="H284" s="39"/>
    </row>
    <row r="285" spans="6:8" ht="12.75">
      <c r="F285" s="39"/>
      <c r="G285" s="39"/>
      <c r="H285" s="39"/>
    </row>
    <row r="286" spans="6:8" ht="12.75">
      <c r="F286" s="39"/>
      <c r="G286" s="39"/>
      <c r="H286" s="39"/>
    </row>
    <row r="287" spans="6:8" ht="12.75">
      <c r="F287" s="39"/>
      <c r="G287" s="39"/>
      <c r="H287" s="39"/>
    </row>
    <row r="288" spans="6:8" ht="12.75">
      <c r="F288" s="39"/>
      <c r="G288" s="39"/>
      <c r="H288" s="39"/>
    </row>
    <row r="289" spans="6:8" ht="12.75">
      <c r="F289" s="39"/>
      <c r="G289" s="39"/>
      <c r="H289" s="39"/>
    </row>
    <row r="290" spans="6:8" ht="12.75">
      <c r="F290" s="39"/>
      <c r="G290" s="39"/>
      <c r="H290" s="39"/>
    </row>
    <row r="291" spans="6:8" ht="12.75">
      <c r="F291" s="39"/>
      <c r="G291" s="39"/>
      <c r="H291" s="39"/>
    </row>
    <row r="292" spans="6:8" ht="12.75">
      <c r="F292" s="39"/>
      <c r="G292" s="39"/>
      <c r="H292" s="39"/>
    </row>
    <row r="293" spans="6:8" ht="12.75">
      <c r="F293" s="39"/>
      <c r="G293" s="39"/>
      <c r="H293" s="39"/>
    </row>
    <row r="294" spans="6:8" ht="12.75">
      <c r="F294" s="39"/>
      <c r="G294" s="39"/>
      <c r="H294" s="39"/>
    </row>
    <row r="295" spans="6:8" ht="12.75">
      <c r="F295" s="39"/>
      <c r="G295" s="39"/>
      <c r="H295" s="39"/>
    </row>
    <row r="296" spans="6:8" ht="12.75">
      <c r="F296" s="39"/>
      <c r="G296" s="39"/>
      <c r="H296" s="39"/>
    </row>
    <row r="297" spans="6:8" ht="12.75">
      <c r="F297" s="39"/>
      <c r="G297" s="39"/>
      <c r="H297" s="39"/>
    </row>
    <row r="298" spans="6:8" ht="12.75">
      <c r="F298" s="39"/>
      <c r="G298" s="39"/>
      <c r="H298" s="39"/>
    </row>
    <row r="299" spans="6:8" ht="12.75">
      <c r="F299" s="39"/>
      <c r="G299" s="39"/>
      <c r="H299" s="39"/>
    </row>
    <row r="300" spans="6:8" ht="12.75">
      <c r="F300" s="39"/>
      <c r="G300" s="39"/>
      <c r="H300" s="39"/>
    </row>
    <row r="301" spans="6:8" ht="12.75">
      <c r="F301" s="39"/>
      <c r="G301" s="39"/>
      <c r="H301" s="39"/>
    </row>
    <row r="302" spans="6:8" ht="12.75">
      <c r="F302" s="39"/>
      <c r="G302" s="39"/>
      <c r="H302" s="39"/>
    </row>
    <row r="303" spans="6:8" ht="12.75">
      <c r="F303" s="39"/>
      <c r="G303" s="39"/>
      <c r="H303" s="39"/>
    </row>
    <row r="304" spans="6:8" ht="12.75">
      <c r="F304" s="39"/>
      <c r="G304" s="39"/>
      <c r="H304" s="39"/>
    </row>
    <row r="305" spans="6:8" ht="12.75">
      <c r="F305" s="39"/>
      <c r="G305" s="39"/>
      <c r="H305" s="39"/>
    </row>
    <row r="306" spans="6:8" ht="12.75">
      <c r="F306" s="39"/>
      <c r="G306" s="39"/>
      <c r="H306" s="39"/>
    </row>
    <row r="307" spans="6:8" ht="12.75">
      <c r="F307" s="39"/>
      <c r="G307" s="39"/>
      <c r="H307" s="39"/>
    </row>
    <row r="308" spans="6:8" ht="12.75">
      <c r="F308" s="39"/>
      <c r="G308" s="39"/>
      <c r="H308" s="39"/>
    </row>
    <row r="309" spans="6:8" ht="12.75">
      <c r="F309" s="39"/>
      <c r="G309" s="39"/>
      <c r="H309" s="39"/>
    </row>
    <row r="310" spans="6:8" ht="12.75">
      <c r="F310" s="39"/>
      <c r="G310" s="39"/>
      <c r="H310" s="39"/>
    </row>
    <row r="311" spans="6:8" ht="12.75">
      <c r="F311" s="39"/>
      <c r="G311" s="39"/>
      <c r="H311" s="39"/>
    </row>
    <row r="312" spans="6:8" ht="12.75">
      <c r="F312" s="39"/>
      <c r="G312" s="39"/>
      <c r="H312" s="39"/>
    </row>
    <row r="313" spans="6:8" ht="12.75">
      <c r="F313" s="39"/>
      <c r="G313" s="39"/>
      <c r="H313" s="39"/>
    </row>
    <row r="314" spans="6:8" ht="12.75">
      <c r="F314" s="39"/>
      <c r="G314" s="39"/>
      <c r="H314" s="39"/>
    </row>
    <row r="315" spans="6:8" ht="12.75">
      <c r="F315" s="39"/>
      <c r="G315" s="39"/>
      <c r="H315" s="39"/>
    </row>
    <row r="316" spans="6:8" ht="12.75">
      <c r="F316" s="39"/>
      <c r="G316" s="39"/>
      <c r="H316" s="39"/>
    </row>
    <row r="317" spans="6:8" ht="12.75">
      <c r="F317" s="39"/>
      <c r="G317" s="39"/>
      <c r="H317" s="39"/>
    </row>
    <row r="318" spans="6:8" ht="12.75">
      <c r="F318" s="39"/>
      <c r="G318" s="39"/>
      <c r="H318" s="39"/>
    </row>
    <row r="319" spans="6:8" ht="12.75">
      <c r="F319" s="39"/>
      <c r="G319" s="39"/>
      <c r="H319" s="39"/>
    </row>
    <row r="320" spans="6:8" ht="12.75">
      <c r="F320" s="39"/>
      <c r="G320" s="39"/>
      <c r="H320" s="39"/>
    </row>
    <row r="321" spans="6:8" ht="12.75">
      <c r="F321" s="39"/>
      <c r="G321" s="39"/>
      <c r="H321" s="39"/>
    </row>
    <row r="322" spans="6:8" ht="12.75">
      <c r="F322" s="39"/>
      <c r="G322" s="39"/>
      <c r="H322" s="39"/>
    </row>
    <row r="323" spans="6:8" ht="12.75">
      <c r="F323" s="39"/>
      <c r="G323" s="39"/>
      <c r="H323" s="39"/>
    </row>
    <row r="324" spans="6:8" ht="12.75">
      <c r="F324" s="39"/>
      <c r="G324" s="39"/>
      <c r="H324" s="39"/>
    </row>
    <row r="325" spans="6:8" ht="12.75">
      <c r="F325" s="39"/>
      <c r="G325" s="39"/>
      <c r="H325" s="39"/>
    </row>
    <row r="326" spans="6:8" ht="12.75">
      <c r="F326" s="39"/>
      <c r="G326" s="39"/>
      <c r="H326" s="39"/>
    </row>
    <row r="327" spans="6:8" ht="12.75">
      <c r="F327" s="39"/>
      <c r="G327" s="39"/>
      <c r="H327" s="39"/>
    </row>
    <row r="328" spans="6:8" ht="12.75">
      <c r="F328" s="39"/>
      <c r="G328" s="39"/>
      <c r="H328" s="39"/>
    </row>
    <row r="329" spans="6:8" ht="12.75">
      <c r="F329" s="39"/>
      <c r="G329" s="39"/>
      <c r="H329" s="39"/>
    </row>
    <row r="330" spans="6:8" ht="12.75">
      <c r="F330" s="39"/>
      <c r="G330" s="39"/>
      <c r="H330" s="39"/>
    </row>
    <row r="331" spans="6:8" ht="12.75">
      <c r="F331" s="39"/>
      <c r="G331" s="39"/>
      <c r="H331" s="39"/>
    </row>
    <row r="332" spans="6:8" ht="12.75">
      <c r="F332" s="39"/>
      <c r="G332" s="39"/>
      <c r="H332" s="39"/>
    </row>
    <row r="333" spans="6:8" ht="12.75">
      <c r="F333" s="39"/>
      <c r="G333" s="39"/>
      <c r="H333" s="39"/>
    </row>
    <row r="334" spans="6:8" ht="12.75">
      <c r="F334" s="39"/>
      <c r="G334" s="39"/>
      <c r="H334" s="39"/>
    </row>
    <row r="335" spans="6:8" ht="12.75">
      <c r="F335" s="39"/>
      <c r="G335" s="39"/>
      <c r="H335" s="39"/>
    </row>
    <row r="336" spans="6:8" ht="12.75">
      <c r="F336" s="39"/>
      <c r="G336" s="39"/>
      <c r="H336" s="39"/>
    </row>
    <row r="337" spans="6:8" ht="12.75">
      <c r="F337" s="39"/>
      <c r="G337" s="39"/>
      <c r="H337" s="39"/>
    </row>
    <row r="338" spans="6:8" ht="12.75">
      <c r="F338" s="39"/>
      <c r="G338" s="39"/>
      <c r="H338" s="39"/>
    </row>
    <row r="339" spans="6:8" ht="12.75">
      <c r="F339" s="39"/>
      <c r="G339" s="39"/>
      <c r="H339" s="39"/>
    </row>
    <row r="340" spans="6:8" ht="12.75">
      <c r="F340" s="39"/>
      <c r="G340" s="39"/>
      <c r="H340" s="39"/>
    </row>
    <row r="341" spans="6:8" ht="12.75">
      <c r="F341" s="39"/>
      <c r="G341" s="39"/>
      <c r="H341" s="39"/>
    </row>
    <row r="342" spans="6:8" ht="12.75">
      <c r="F342" s="39"/>
      <c r="G342" s="39"/>
      <c r="H342" s="39"/>
    </row>
    <row r="343" spans="6:8" ht="12.75">
      <c r="F343" s="39"/>
      <c r="G343" s="39"/>
      <c r="H343" s="39"/>
    </row>
    <row r="344" spans="6:8" ht="12.75">
      <c r="F344" s="39"/>
      <c r="G344" s="39"/>
      <c r="H344" s="39"/>
    </row>
    <row r="345" spans="6:8" ht="12.75">
      <c r="F345" s="39"/>
      <c r="G345" s="39"/>
      <c r="H345" s="39"/>
    </row>
    <row r="346" spans="6:8" ht="12.75">
      <c r="F346" s="39"/>
      <c r="G346" s="39"/>
      <c r="H346" s="39"/>
    </row>
    <row r="347" spans="6:8" ht="12.75">
      <c r="F347" s="39"/>
      <c r="G347" s="39"/>
      <c r="H347" s="39"/>
    </row>
    <row r="348" spans="6:8" ht="12.75">
      <c r="F348" s="39"/>
      <c r="G348" s="39"/>
      <c r="H348" s="39"/>
    </row>
    <row r="349" spans="6:8" ht="12.75">
      <c r="F349" s="39"/>
      <c r="G349" s="39"/>
      <c r="H349" s="39"/>
    </row>
    <row r="350" spans="6:8" ht="12.75">
      <c r="F350" s="39"/>
      <c r="G350" s="39"/>
      <c r="H350" s="39"/>
    </row>
    <row r="351" spans="6:8" ht="12.75">
      <c r="F351" s="39"/>
      <c r="G351" s="39"/>
      <c r="H351" s="39"/>
    </row>
    <row r="352" spans="6:8" ht="12.75">
      <c r="F352" s="39"/>
      <c r="G352" s="39"/>
      <c r="H352" s="39"/>
    </row>
    <row r="353" spans="6:8" ht="12.75">
      <c r="F353" s="39"/>
      <c r="G353" s="39"/>
      <c r="H353" s="39"/>
    </row>
    <row r="354" spans="6:8" ht="12.75">
      <c r="F354" s="39"/>
      <c r="G354" s="39"/>
      <c r="H354" s="39"/>
    </row>
    <row r="355" spans="6:8" ht="12.75">
      <c r="F355" s="39"/>
      <c r="G355" s="39"/>
      <c r="H355" s="39"/>
    </row>
    <row r="356" spans="6:8" ht="12.75">
      <c r="F356" s="39"/>
      <c r="G356" s="39"/>
      <c r="H356" s="39"/>
    </row>
    <row r="357" spans="6:8" ht="12.75">
      <c r="F357" s="39"/>
      <c r="G357" s="39"/>
      <c r="H357" s="39"/>
    </row>
    <row r="358" spans="6:8" ht="12.75">
      <c r="F358" s="39"/>
      <c r="G358" s="39"/>
      <c r="H358" s="39"/>
    </row>
    <row r="359" spans="6:8" ht="12.75">
      <c r="F359" s="39"/>
      <c r="G359" s="39"/>
      <c r="H359" s="39"/>
    </row>
    <row r="360" spans="6:8" ht="12.75">
      <c r="F360" s="39"/>
      <c r="G360" s="39"/>
      <c r="H360" s="39"/>
    </row>
    <row r="361" spans="6:8" ht="12.75">
      <c r="F361" s="39"/>
      <c r="G361" s="39"/>
      <c r="H361" s="39"/>
    </row>
    <row r="362" spans="6:8" ht="12.75">
      <c r="F362" s="39"/>
      <c r="G362" s="39"/>
      <c r="H362" s="39"/>
    </row>
    <row r="363" spans="6:8" ht="12.75">
      <c r="F363" s="39"/>
      <c r="G363" s="39"/>
      <c r="H363" s="39"/>
    </row>
    <row r="364" spans="6:8" ht="12.75">
      <c r="F364" s="39"/>
      <c r="G364" s="39"/>
      <c r="H364" s="39"/>
    </row>
    <row r="365" spans="6:8" ht="12.75">
      <c r="F365" s="39"/>
      <c r="G365" s="39"/>
      <c r="H365" s="39"/>
    </row>
    <row r="366" spans="6:8" ht="12.75">
      <c r="F366" s="39"/>
      <c r="G366" s="39"/>
      <c r="H366" s="39"/>
    </row>
    <row r="367" spans="6:8" ht="12.75">
      <c r="F367" s="39"/>
      <c r="G367" s="39"/>
      <c r="H367" s="39"/>
    </row>
    <row r="368" spans="6:8" ht="12.75">
      <c r="F368" s="39"/>
      <c r="G368" s="39"/>
      <c r="H368" s="39"/>
    </row>
    <row r="369" spans="6:8" ht="12.75">
      <c r="F369" s="39"/>
      <c r="G369" s="39"/>
      <c r="H369" s="39"/>
    </row>
    <row r="370" spans="6:8" ht="12.75">
      <c r="F370" s="39"/>
      <c r="G370" s="39"/>
      <c r="H370" s="39"/>
    </row>
    <row r="371" spans="6:8" ht="12.75">
      <c r="F371" s="39"/>
      <c r="G371" s="39"/>
      <c r="H371" s="39"/>
    </row>
    <row r="372" spans="6:8" ht="12.75">
      <c r="F372" s="39"/>
      <c r="G372" s="39"/>
      <c r="H372" s="39"/>
    </row>
    <row r="373" spans="6:8" ht="12.75">
      <c r="F373" s="39"/>
      <c r="G373" s="39"/>
      <c r="H373" s="39"/>
    </row>
    <row r="374" spans="6:8" ht="12.75">
      <c r="F374" s="39"/>
      <c r="G374" s="39"/>
      <c r="H374" s="39"/>
    </row>
    <row r="375" spans="6:8" ht="12.75">
      <c r="F375" s="39"/>
      <c r="G375" s="39"/>
      <c r="H375" s="39"/>
    </row>
    <row r="376" spans="6:8" ht="12.75">
      <c r="F376" s="39"/>
      <c r="G376" s="39"/>
      <c r="H376" s="39"/>
    </row>
    <row r="377" spans="6:8" ht="12.75">
      <c r="F377" s="39"/>
      <c r="G377" s="39"/>
      <c r="H377" s="39"/>
    </row>
    <row r="378" spans="6:8" ht="12.75">
      <c r="F378" s="39"/>
      <c r="G378" s="39"/>
      <c r="H378" s="39"/>
    </row>
    <row r="379" spans="6:8" ht="12.75">
      <c r="F379" s="39"/>
      <c r="G379" s="39"/>
      <c r="H379" s="39"/>
    </row>
    <row r="380" spans="6:8" ht="12.75">
      <c r="F380" s="39"/>
      <c r="G380" s="39"/>
      <c r="H380" s="39"/>
    </row>
    <row r="381" spans="6:8" ht="12.75">
      <c r="F381" s="39"/>
      <c r="G381" s="39"/>
      <c r="H381" s="39"/>
    </row>
    <row r="382" spans="6:8" ht="12.75">
      <c r="F382" s="39"/>
      <c r="G382" s="39"/>
      <c r="H382" s="39"/>
    </row>
    <row r="383" spans="6:8" ht="12.75">
      <c r="F383" s="39"/>
      <c r="G383" s="39"/>
      <c r="H383" s="39"/>
    </row>
    <row r="384" spans="6:8" ht="12.75">
      <c r="F384" s="39"/>
      <c r="G384" s="39"/>
      <c r="H384" s="39"/>
    </row>
    <row r="385" spans="6:8" ht="12.75">
      <c r="F385" s="39"/>
      <c r="G385" s="39"/>
      <c r="H385" s="39"/>
    </row>
    <row r="386" spans="6:8" ht="12.75">
      <c r="F386" s="39"/>
      <c r="G386" s="39"/>
      <c r="H386" s="39"/>
    </row>
    <row r="387" spans="6:8" ht="12.75">
      <c r="F387" s="39"/>
      <c r="G387" s="39"/>
      <c r="H387" s="39"/>
    </row>
    <row r="388" spans="6:8" ht="12.75">
      <c r="F388" s="39"/>
      <c r="G388" s="39"/>
      <c r="H388" s="39"/>
    </row>
    <row r="389" spans="6:8" ht="12.75">
      <c r="F389" s="39"/>
      <c r="G389" s="39"/>
      <c r="H389" s="39"/>
    </row>
    <row r="390" spans="6:8" ht="12.75">
      <c r="F390" s="39"/>
      <c r="G390" s="39"/>
      <c r="H390" s="39"/>
    </row>
    <row r="391" spans="6:8" ht="12.75">
      <c r="F391" s="39"/>
      <c r="G391" s="39"/>
      <c r="H391" s="39"/>
    </row>
    <row r="392" spans="6:8" ht="12.75">
      <c r="F392" s="39"/>
      <c r="G392" s="39"/>
      <c r="H392" s="39"/>
    </row>
    <row r="393" spans="6:8" ht="12.75">
      <c r="F393" s="39"/>
      <c r="G393" s="39"/>
      <c r="H393" s="39"/>
    </row>
    <row r="394" spans="6:8" ht="12.75">
      <c r="F394" s="39"/>
      <c r="G394" s="39"/>
      <c r="H394" s="39"/>
    </row>
    <row r="395" spans="6:8" ht="12.75">
      <c r="F395" s="39"/>
      <c r="G395" s="39"/>
      <c r="H395" s="39"/>
    </row>
    <row r="396" spans="6:8" ht="12.75">
      <c r="F396" s="39"/>
      <c r="G396" s="39"/>
      <c r="H396" s="39"/>
    </row>
    <row r="397" spans="6:8" ht="12.75">
      <c r="F397" s="39"/>
      <c r="G397" s="39"/>
      <c r="H397" s="39"/>
    </row>
    <row r="398" spans="6:8" ht="12.75">
      <c r="F398" s="39"/>
      <c r="G398" s="39"/>
      <c r="H398" s="39"/>
    </row>
    <row r="399" spans="6:8" ht="12.75">
      <c r="F399" s="39"/>
      <c r="G399" s="39"/>
      <c r="H399" s="39"/>
    </row>
    <row r="400" spans="6:8" ht="12.75">
      <c r="F400" s="39"/>
      <c r="G400" s="39"/>
      <c r="H400" s="39"/>
    </row>
    <row r="401" spans="6:8" ht="12.75">
      <c r="F401" s="39"/>
      <c r="G401" s="39"/>
      <c r="H401" s="39"/>
    </row>
    <row r="402" spans="6:8" ht="12.75">
      <c r="F402" s="39"/>
      <c r="G402" s="39"/>
      <c r="H402" s="39"/>
    </row>
    <row r="403" spans="6:8" ht="12.75">
      <c r="F403" s="39"/>
      <c r="G403" s="39"/>
      <c r="H403" s="39"/>
    </row>
    <row r="404" spans="6:8" ht="12.75">
      <c r="F404" s="39"/>
      <c r="G404" s="39"/>
      <c r="H404" s="39"/>
    </row>
    <row r="405" spans="6:8" ht="12.75">
      <c r="F405" s="39"/>
      <c r="G405" s="39"/>
      <c r="H405" s="39"/>
    </row>
    <row r="406" spans="6:8" ht="12.75">
      <c r="F406" s="39"/>
      <c r="G406" s="39"/>
      <c r="H406" s="39"/>
    </row>
    <row r="407" spans="6:8" ht="12.75">
      <c r="F407" s="39"/>
      <c r="G407" s="39"/>
      <c r="H407" s="39"/>
    </row>
    <row r="408" spans="6:8" ht="12.75">
      <c r="F408" s="39"/>
      <c r="G408" s="39"/>
      <c r="H408" s="39"/>
    </row>
    <row r="409" spans="6:8" ht="12.75">
      <c r="F409" s="39"/>
      <c r="G409" s="39"/>
      <c r="H409" s="39"/>
    </row>
    <row r="410" spans="6:8" ht="12.75">
      <c r="F410" s="39"/>
      <c r="G410" s="39"/>
      <c r="H410" s="39"/>
    </row>
    <row r="411" spans="6:8" ht="12.75">
      <c r="F411" s="39"/>
      <c r="G411" s="39"/>
      <c r="H411" s="39"/>
    </row>
    <row r="412" spans="6:8" ht="12.75">
      <c r="F412" s="39"/>
      <c r="G412" s="39"/>
      <c r="H412" s="39"/>
    </row>
    <row r="413" spans="6:8" ht="12.75">
      <c r="F413" s="39"/>
      <c r="G413" s="39"/>
      <c r="H413" s="39"/>
    </row>
    <row r="414" spans="6:8" ht="12.75">
      <c r="F414" s="39"/>
      <c r="G414" s="39"/>
      <c r="H414" s="39"/>
    </row>
    <row r="415" spans="6:8" ht="12.75">
      <c r="F415" s="39"/>
      <c r="G415" s="39"/>
      <c r="H415" s="39"/>
    </row>
    <row r="416" spans="6:8" ht="12.75">
      <c r="F416" s="39"/>
      <c r="G416" s="39"/>
      <c r="H416" s="39"/>
    </row>
    <row r="417" spans="6:8" ht="12.75">
      <c r="F417" s="39"/>
      <c r="G417" s="39"/>
      <c r="H417" s="39"/>
    </row>
    <row r="418" spans="6:8" ht="12.75">
      <c r="F418" s="39"/>
      <c r="G418" s="39"/>
      <c r="H418" s="39"/>
    </row>
    <row r="419" spans="6:8" ht="12.75">
      <c r="F419" s="39"/>
      <c r="G419" s="39"/>
      <c r="H419" s="39"/>
    </row>
    <row r="420" spans="6:8" ht="12.75">
      <c r="F420" s="39"/>
      <c r="G420" s="39"/>
      <c r="H420" s="39"/>
    </row>
    <row r="421" spans="6:8" ht="12.75">
      <c r="F421" s="39"/>
      <c r="G421" s="39"/>
      <c r="H421" s="39"/>
    </row>
    <row r="422" spans="6:8" ht="12.75">
      <c r="F422" s="39"/>
      <c r="G422" s="39"/>
      <c r="H422" s="39"/>
    </row>
    <row r="423" spans="6:8" ht="12.75">
      <c r="F423" s="39"/>
      <c r="G423" s="39"/>
      <c r="H423" s="39"/>
    </row>
    <row r="424" spans="6:8" ht="12.75">
      <c r="F424" s="39"/>
      <c r="G424" s="39"/>
      <c r="H424" s="39"/>
    </row>
    <row r="425" spans="6:8" ht="12.75">
      <c r="F425" s="39"/>
      <c r="G425" s="39"/>
      <c r="H425" s="39"/>
    </row>
    <row r="426" spans="6:8" ht="12.75">
      <c r="F426" s="39"/>
      <c r="G426" s="39"/>
      <c r="H426" s="39"/>
    </row>
    <row r="427" spans="6:8" ht="12.75">
      <c r="F427" s="39"/>
      <c r="G427" s="39"/>
      <c r="H427" s="39"/>
    </row>
    <row r="428" spans="6:8" ht="12.75">
      <c r="F428" s="39"/>
      <c r="G428" s="39"/>
      <c r="H428" s="39"/>
    </row>
    <row r="429" spans="6:8" ht="12.75">
      <c r="F429" s="39"/>
      <c r="G429" s="39"/>
      <c r="H429" s="39"/>
    </row>
    <row r="430" spans="6:8" ht="12.75">
      <c r="F430" s="39"/>
      <c r="G430" s="39"/>
      <c r="H430" s="39"/>
    </row>
    <row r="431" spans="6:8" ht="12.75">
      <c r="F431" s="39"/>
      <c r="G431" s="39"/>
      <c r="H431" s="39"/>
    </row>
    <row r="432" spans="6:8" ht="12.75">
      <c r="F432" s="39"/>
      <c r="G432" s="39"/>
      <c r="H432" s="39"/>
    </row>
    <row r="433" spans="6:8" ht="12.75">
      <c r="F433" s="39"/>
      <c r="G433" s="39"/>
      <c r="H433" s="39"/>
    </row>
    <row r="434" spans="6:8" ht="12.75">
      <c r="F434" s="39"/>
      <c r="G434" s="39"/>
      <c r="H434" s="39"/>
    </row>
    <row r="435" spans="6:8" ht="12.75">
      <c r="F435" s="39"/>
      <c r="G435" s="39"/>
      <c r="H435" s="39"/>
    </row>
    <row r="436" spans="6:8" ht="12.75">
      <c r="F436" s="39"/>
      <c r="G436" s="39"/>
      <c r="H436" s="39"/>
    </row>
    <row r="437" spans="6:8" ht="12.75">
      <c r="F437" s="39"/>
      <c r="G437" s="39"/>
      <c r="H437" s="39"/>
    </row>
    <row r="438" spans="6:8" ht="12.75">
      <c r="F438" s="39"/>
      <c r="G438" s="39"/>
      <c r="H438" s="39"/>
    </row>
    <row r="439" spans="6:8" ht="12.75">
      <c r="F439" s="39"/>
      <c r="G439" s="39"/>
      <c r="H439" s="39"/>
    </row>
    <row r="440" spans="6:8" ht="12.75">
      <c r="F440" s="39"/>
      <c r="G440" s="39"/>
      <c r="H440" s="39"/>
    </row>
    <row r="441" spans="6:8" ht="12.75">
      <c r="F441" s="39"/>
      <c r="G441" s="39"/>
      <c r="H441" s="39"/>
    </row>
    <row r="442" spans="6:8" ht="12.75">
      <c r="F442" s="39"/>
      <c r="G442" s="39"/>
      <c r="H442" s="39"/>
    </row>
    <row r="443" spans="6:8" ht="12.75">
      <c r="F443" s="39"/>
      <c r="G443" s="39"/>
      <c r="H443" s="39"/>
    </row>
    <row r="444" spans="6:8" ht="12.75">
      <c r="F444" s="39"/>
      <c r="G444" s="39"/>
      <c r="H444" s="39"/>
    </row>
    <row r="445" spans="6:8" ht="12.75">
      <c r="F445" s="39"/>
      <c r="G445" s="39"/>
      <c r="H445" s="39"/>
    </row>
    <row r="446" spans="6:8" ht="12.75">
      <c r="F446" s="39"/>
      <c r="G446" s="39"/>
      <c r="H446" s="39"/>
    </row>
    <row r="447" spans="6:8" ht="12.75">
      <c r="F447" s="39"/>
      <c r="G447" s="39"/>
      <c r="H447" s="39"/>
    </row>
    <row r="448" spans="6:8" ht="12.75">
      <c r="F448" s="39"/>
      <c r="G448" s="39"/>
      <c r="H448" s="39"/>
    </row>
    <row r="449" spans="6:8" ht="12.75">
      <c r="F449" s="39"/>
      <c r="G449" s="39"/>
      <c r="H449" s="39"/>
    </row>
    <row r="450" spans="6:8" ht="12.75">
      <c r="F450" s="39"/>
      <c r="G450" s="39"/>
      <c r="H450" s="39"/>
    </row>
    <row r="451" spans="6:8" ht="12.75">
      <c r="F451" s="39"/>
      <c r="G451" s="39"/>
      <c r="H451" s="39"/>
    </row>
    <row r="452" spans="6:8" ht="12.75">
      <c r="F452" s="39"/>
      <c r="G452" s="39"/>
      <c r="H452" s="39"/>
    </row>
    <row r="453" spans="6:8" ht="12.75">
      <c r="F453" s="39"/>
      <c r="G453" s="39"/>
      <c r="H453" s="39"/>
    </row>
    <row r="454" spans="6:8" ht="12.75">
      <c r="F454" s="39"/>
      <c r="G454" s="39"/>
      <c r="H454" s="39"/>
    </row>
    <row r="455" spans="6:8" ht="12.75">
      <c r="F455" s="39"/>
      <c r="G455" s="39"/>
      <c r="H455" s="39"/>
    </row>
    <row r="456" spans="6:8" ht="12.75">
      <c r="F456" s="39"/>
      <c r="G456" s="39"/>
      <c r="H456" s="39"/>
    </row>
    <row r="457" spans="6:8" ht="12.75">
      <c r="F457" s="39"/>
      <c r="G457" s="39"/>
      <c r="H457" s="39"/>
    </row>
    <row r="458" spans="6:8" ht="12.75">
      <c r="F458" s="39"/>
      <c r="G458" s="39"/>
      <c r="H458" s="39"/>
    </row>
    <row r="459" spans="6:8" ht="12.75">
      <c r="F459" s="39"/>
      <c r="G459" s="39"/>
      <c r="H459" s="39"/>
    </row>
    <row r="460" spans="6:8" ht="12.75">
      <c r="F460" s="39"/>
      <c r="G460" s="39"/>
      <c r="H460" s="39"/>
    </row>
    <row r="461" spans="6:8" ht="12.75">
      <c r="F461" s="39"/>
      <c r="G461" s="39"/>
      <c r="H461" s="39"/>
    </row>
    <row r="462" spans="6:8" ht="12.75">
      <c r="F462" s="39"/>
      <c r="G462" s="39"/>
      <c r="H462" s="39"/>
    </row>
    <row r="463" spans="6:8" ht="12.75">
      <c r="F463" s="39"/>
      <c r="G463" s="39"/>
      <c r="H463" s="39"/>
    </row>
    <row r="464" spans="6:8" ht="12.75">
      <c r="F464" s="39"/>
      <c r="G464" s="39"/>
      <c r="H464" s="39"/>
    </row>
    <row r="465" spans="6:8" ht="12.75">
      <c r="F465" s="39"/>
      <c r="G465" s="39"/>
      <c r="H465" s="39"/>
    </row>
    <row r="466" spans="6:8" ht="12.75">
      <c r="F466" s="39"/>
      <c r="G466" s="39"/>
      <c r="H466" s="39"/>
    </row>
    <row r="467" spans="6:8" ht="12.75">
      <c r="F467" s="39"/>
      <c r="G467" s="39"/>
      <c r="H467" s="39"/>
    </row>
    <row r="468" spans="6:8" ht="12.75">
      <c r="F468" s="39"/>
      <c r="G468" s="39"/>
      <c r="H468" s="39"/>
    </row>
    <row r="469" spans="6:8" ht="12.75">
      <c r="F469" s="39"/>
      <c r="G469" s="39"/>
      <c r="H469" s="39"/>
    </row>
    <row r="470" spans="6:8" ht="12.75">
      <c r="F470" s="39"/>
      <c r="G470" s="39"/>
      <c r="H470" s="39"/>
    </row>
    <row r="471" spans="6:8" ht="12.75">
      <c r="F471" s="39"/>
      <c r="G471" s="39"/>
      <c r="H471" s="39"/>
    </row>
    <row r="472" spans="6:8" ht="12.75">
      <c r="F472" s="39"/>
      <c r="G472" s="39"/>
      <c r="H472" s="39"/>
    </row>
    <row r="473" spans="6:8" ht="12.75">
      <c r="F473" s="39"/>
      <c r="G473" s="39"/>
      <c r="H473" s="39"/>
    </row>
    <row r="474" spans="6:8" ht="12.75">
      <c r="F474" s="39"/>
      <c r="G474" s="39"/>
      <c r="H474" s="39"/>
    </row>
    <row r="475" spans="6:8" ht="12.75">
      <c r="F475" s="39"/>
      <c r="G475" s="39"/>
      <c r="H475" s="39"/>
    </row>
    <row r="476" spans="6:8" ht="12.75">
      <c r="F476" s="39"/>
      <c r="G476" s="39"/>
      <c r="H476" s="39"/>
    </row>
    <row r="477" spans="6:8" ht="12.75">
      <c r="F477" s="39"/>
      <c r="G477" s="39"/>
      <c r="H477" s="39"/>
    </row>
    <row r="478" spans="6:8" ht="12.75">
      <c r="F478" s="39"/>
      <c r="G478" s="39"/>
      <c r="H478" s="39"/>
    </row>
    <row r="479" spans="6:8" ht="12.75">
      <c r="F479" s="39"/>
      <c r="G479" s="39"/>
      <c r="H479" s="39"/>
    </row>
    <row r="480" spans="6:8" ht="12.75">
      <c r="F480" s="39"/>
      <c r="G480" s="39"/>
      <c r="H480" s="39"/>
    </row>
    <row r="481" spans="6:8" ht="12.75">
      <c r="F481" s="39"/>
      <c r="G481" s="39"/>
      <c r="H481" s="39"/>
    </row>
    <row r="482" spans="6:8" ht="12.75">
      <c r="F482" s="39"/>
      <c r="G482" s="39"/>
      <c r="H482" s="39"/>
    </row>
    <row r="483" spans="6:8" ht="12.75">
      <c r="F483" s="39"/>
      <c r="G483" s="39"/>
      <c r="H483" s="39"/>
    </row>
    <row r="484" spans="6:8" ht="12.75">
      <c r="F484" s="39"/>
      <c r="G484" s="39"/>
      <c r="H484" s="39"/>
    </row>
    <row r="485" spans="6:8" ht="12.75">
      <c r="F485" s="39"/>
      <c r="G485" s="39"/>
      <c r="H485" s="39"/>
    </row>
    <row r="486" spans="6:8" ht="12.75">
      <c r="F486" s="39"/>
      <c r="G486" s="39"/>
      <c r="H486" s="39"/>
    </row>
    <row r="487" spans="6:8" ht="12.75">
      <c r="F487" s="39"/>
      <c r="G487" s="39"/>
      <c r="H487" s="39"/>
    </row>
    <row r="488" spans="6:8" ht="12.75">
      <c r="F488" s="39"/>
      <c r="G488" s="39"/>
      <c r="H488" s="39"/>
    </row>
    <row r="489" spans="6:8" ht="12.75">
      <c r="F489" s="39"/>
      <c r="G489" s="39"/>
      <c r="H489" s="39"/>
    </row>
    <row r="490" spans="6:8" ht="12.75">
      <c r="F490" s="39"/>
      <c r="G490" s="39"/>
      <c r="H490" s="39"/>
    </row>
    <row r="491" spans="6:8" ht="12.75">
      <c r="F491" s="39"/>
      <c r="G491" s="39"/>
      <c r="H491" s="39"/>
    </row>
    <row r="492" spans="6:8" ht="12.75">
      <c r="F492" s="39"/>
      <c r="G492" s="39"/>
      <c r="H492" s="39"/>
    </row>
    <row r="493" spans="6:8" ht="12.75">
      <c r="F493" s="39"/>
      <c r="G493" s="39"/>
      <c r="H493" s="39"/>
    </row>
    <row r="494" spans="6:8" ht="12.75">
      <c r="F494" s="39"/>
      <c r="G494" s="39"/>
      <c r="H494" s="39"/>
    </row>
    <row r="495" spans="6:8" ht="12.75">
      <c r="F495" s="39"/>
      <c r="G495" s="39"/>
      <c r="H495" s="39"/>
    </row>
    <row r="496" spans="6:8" ht="12.75">
      <c r="F496" s="39"/>
      <c r="G496" s="39"/>
      <c r="H496" s="39"/>
    </row>
    <row r="497" spans="6:8" ht="12.75">
      <c r="F497" s="39"/>
      <c r="G497" s="39"/>
      <c r="H497" s="39"/>
    </row>
    <row r="498" spans="6:8" ht="12.75">
      <c r="F498" s="39"/>
      <c r="G498" s="39"/>
      <c r="H498" s="39"/>
    </row>
    <row r="499" spans="6:8" ht="12.75">
      <c r="F499" s="39"/>
      <c r="G499" s="39"/>
      <c r="H499" s="39"/>
    </row>
    <row r="500" spans="6:8" ht="12.75">
      <c r="F500" s="39"/>
      <c r="G500" s="39"/>
      <c r="H500" s="39"/>
    </row>
    <row r="501" spans="6:8" ht="12.75">
      <c r="F501" s="39"/>
      <c r="G501" s="39"/>
      <c r="H501" s="39"/>
    </row>
    <row r="502" spans="6:8" ht="12.75">
      <c r="F502" s="39"/>
      <c r="G502" s="39"/>
      <c r="H502" s="39"/>
    </row>
    <row r="503" spans="6:8" ht="12.75">
      <c r="F503" s="39"/>
      <c r="G503" s="39"/>
      <c r="H503" s="39"/>
    </row>
    <row r="504" spans="6:8" ht="12.75">
      <c r="F504" s="39"/>
      <c r="G504" s="39"/>
      <c r="H504" s="39"/>
    </row>
    <row r="505" spans="6:8" ht="12.75">
      <c r="F505" s="39"/>
      <c r="G505" s="39"/>
      <c r="H505" s="39"/>
    </row>
    <row r="506" spans="6:8" ht="12.75">
      <c r="F506" s="39"/>
      <c r="G506" s="39"/>
      <c r="H506" s="39"/>
    </row>
    <row r="507" spans="6:8" ht="12.75">
      <c r="F507" s="39"/>
      <c r="G507" s="39"/>
      <c r="H507" s="39"/>
    </row>
    <row r="508" spans="6:8" ht="12.75">
      <c r="F508" s="39"/>
      <c r="G508" s="39"/>
      <c r="H508" s="39"/>
    </row>
    <row r="509" spans="6:8" ht="12.75">
      <c r="F509" s="39"/>
      <c r="G509" s="39"/>
      <c r="H509" s="39"/>
    </row>
    <row r="510" spans="6:8" ht="12.75">
      <c r="F510" s="39"/>
      <c r="G510" s="39"/>
      <c r="H510" s="39"/>
    </row>
    <row r="511" spans="6:8" ht="12.75">
      <c r="F511" s="39"/>
      <c r="G511" s="39"/>
      <c r="H511" s="39"/>
    </row>
    <row r="512" spans="6:8" ht="12.75">
      <c r="F512" s="39"/>
      <c r="G512" s="39"/>
      <c r="H512" s="39"/>
    </row>
    <row r="513" spans="6:8" ht="12.75">
      <c r="F513" s="39"/>
      <c r="G513" s="39"/>
      <c r="H513" s="39"/>
    </row>
    <row r="514" spans="6:8" ht="12.75">
      <c r="F514" s="39"/>
      <c r="G514" s="39"/>
      <c r="H514" s="39"/>
    </row>
    <row r="515" spans="6:8" ht="12.75">
      <c r="F515" s="39"/>
      <c r="G515" s="39"/>
      <c r="H515" s="39"/>
    </row>
    <row r="516" spans="6:8" ht="12.75">
      <c r="F516" s="39"/>
      <c r="G516" s="39"/>
      <c r="H516" s="39"/>
    </row>
    <row r="517" spans="6:8" ht="12.75">
      <c r="F517" s="39"/>
      <c r="G517" s="39"/>
      <c r="H517" s="39"/>
    </row>
    <row r="518" spans="6:8" ht="12.75">
      <c r="F518" s="39"/>
      <c r="G518" s="39"/>
      <c r="H518" s="39"/>
    </row>
    <row r="519" spans="6:8" ht="12.75">
      <c r="F519" s="39"/>
      <c r="G519" s="39"/>
      <c r="H519" s="39"/>
    </row>
    <row r="520" spans="6:8" ht="12.75">
      <c r="F520" s="39"/>
      <c r="G520" s="39"/>
      <c r="H520" s="39"/>
    </row>
    <row r="521" spans="6:8" ht="12.75">
      <c r="F521" s="39"/>
      <c r="G521" s="39"/>
      <c r="H521" s="39"/>
    </row>
    <row r="522" spans="6:8" ht="12.75">
      <c r="F522" s="39"/>
      <c r="G522" s="39"/>
      <c r="H522" s="39"/>
    </row>
    <row r="523" spans="6:8" ht="12.75">
      <c r="F523" s="39"/>
      <c r="G523" s="39"/>
      <c r="H523" s="39"/>
    </row>
    <row r="524" spans="6:8" ht="12.75">
      <c r="F524" s="39"/>
      <c r="G524" s="39"/>
      <c r="H524" s="39"/>
    </row>
    <row r="525" spans="6:8" ht="12.75">
      <c r="F525" s="39"/>
      <c r="G525" s="39"/>
      <c r="H525" s="39"/>
    </row>
    <row r="526" spans="6:8" ht="12.75">
      <c r="F526" s="39"/>
      <c r="G526" s="39"/>
      <c r="H526" s="39"/>
    </row>
    <row r="527" spans="6:8" ht="12.75">
      <c r="F527" s="39"/>
      <c r="G527" s="39"/>
      <c r="H527" s="39"/>
    </row>
    <row r="528" spans="6:8" ht="12.75">
      <c r="F528" s="39"/>
      <c r="G528" s="39"/>
      <c r="H528" s="39"/>
    </row>
    <row r="529" spans="6:8" ht="12.75">
      <c r="F529" s="39"/>
      <c r="G529" s="39"/>
      <c r="H529" s="39"/>
    </row>
    <row r="530" spans="6:8" ht="12.75">
      <c r="F530" s="39"/>
      <c r="G530" s="39"/>
      <c r="H530" s="39"/>
    </row>
    <row r="531" spans="6:8" ht="12.75">
      <c r="F531" s="39"/>
      <c r="G531" s="39"/>
      <c r="H531" s="39"/>
    </row>
    <row r="532" spans="6:8" ht="12.75">
      <c r="F532" s="39"/>
      <c r="G532" s="39"/>
      <c r="H532" s="39"/>
    </row>
    <row r="533" spans="6:8" ht="12.75">
      <c r="F533" s="39"/>
      <c r="G533" s="39"/>
      <c r="H533" s="39"/>
    </row>
    <row r="534" spans="6:8" ht="12.75">
      <c r="F534" s="39"/>
      <c r="G534" s="39"/>
      <c r="H534" s="39"/>
    </row>
    <row r="535" spans="6:8" ht="12.75">
      <c r="F535" s="39"/>
      <c r="G535" s="39"/>
      <c r="H535" s="39"/>
    </row>
    <row r="536" spans="6:8" ht="12.75">
      <c r="F536" s="39"/>
      <c r="G536" s="39"/>
      <c r="H536" s="39"/>
    </row>
    <row r="537" spans="6:8" ht="12.75">
      <c r="F537" s="39"/>
      <c r="G537" s="39"/>
      <c r="H537" s="39"/>
    </row>
    <row r="538" spans="6:8" ht="12.75">
      <c r="F538" s="39"/>
      <c r="G538" s="39"/>
      <c r="H538" s="39"/>
    </row>
    <row r="539" spans="6:8" ht="12.75">
      <c r="F539" s="39"/>
      <c r="G539" s="39"/>
      <c r="H539" s="39"/>
    </row>
    <row r="540" spans="6:8" ht="12.75">
      <c r="F540" s="39"/>
      <c r="G540" s="39"/>
      <c r="H540" s="39"/>
    </row>
    <row r="541" spans="6:8" ht="12.75">
      <c r="F541" s="39"/>
      <c r="G541" s="39"/>
      <c r="H541" s="39"/>
    </row>
    <row r="542" spans="6:8" ht="12.75">
      <c r="F542" s="39"/>
      <c r="G542" s="39"/>
      <c r="H542" s="39"/>
    </row>
    <row r="543" spans="6:8" ht="12.75">
      <c r="F543" s="39"/>
      <c r="G543" s="39"/>
      <c r="H543" s="39"/>
    </row>
    <row r="544" spans="6:8" ht="12.75">
      <c r="F544" s="39"/>
      <c r="G544" s="39"/>
      <c r="H544" s="39"/>
    </row>
    <row r="545" spans="6:8" ht="12.75">
      <c r="F545" s="39"/>
      <c r="G545" s="39"/>
      <c r="H545" s="39"/>
    </row>
    <row r="546" spans="6:8" ht="12.75">
      <c r="F546" s="39"/>
      <c r="G546" s="39"/>
      <c r="H546" s="39"/>
    </row>
    <row r="547" spans="6:8" ht="12.75">
      <c r="F547" s="39"/>
      <c r="G547" s="39"/>
      <c r="H547" s="39"/>
    </row>
    <row r="548" spans="6:8" ht="12.75">
      <c r="F548" s="39"/>
      <c r="G548" s="39"/>
      <c r="H548" s="39"/>
    </row>
    <row r="549" spans="6:8" ht="12.75">
      <c r="F549" s="39"/>
      <c r="G549" s="39"/>
      <c r="H549" s="39"/>
    </row>
    <row r="550" spans="6:8" ht="12.75">
      <c r="F550" s="39"/>
      <c r="G550" s="39"/>
      <c r="H550" s="39"/>
    </row>
    <row r="551" spans="6:8" ht="12.75">
      <c r="F551" s="39"/>
      <c r="G551" s="39"/>
      <c r="H551" s="39"/>
    </row>
    <row r="552" spans="6:8" ht="12.75">
      <c r="F552" s="39"/>
      <c r="G552" s="39"/>
      <c r="H552" s="39"/>
    </row>
    <row r="553" spans="6:8" ht="12.75">
      <c r="F553" s="39"/>
      <c r="G553" s="39"/>
      <c r="H553" s="39"/>
    </row>
    <row r="554" spans="6:8" ht="12.75">
      <c r="F554" s="39"/>
      <c r="G554" s="39"/>
      <c r="H554" s="39"/>
    </row>
    <row r="555" spans="6:8" ht="12.75">
      <c r="F555" s="39"/>
      <c r="G555" s="39"/>
      <c r="H555" s="39"/>
    </row>
    <row r="556" spans="6:8" ht="12.75">
      <c r="F556" s="39"/>
      <c r="G556" s="39"/>
      <c r="H556" s="39"/>
    </row>
    <row r="557" spans="6:8" ht="12.75">
      <c r="F557" s="39"/>
      <c r="G557" s="39"/>
      <c r="H557" s="39"/>
    </row>
    <row r="558" spans="6:8" ht="12.75">
      <c r="F558" s="39"/>
      <c r="G558" s="39"/>
      <c r="H558" s="39"/>
    </row>
    <row r="559" spans="6:8" ht="12.75">
      <c r="F559" s="39"/>
      <c r="G559" s="39"/>
      <c r="H559" s="39"/>
    </row>
    <row r="560" spans="6:8" ht="12.75">
      <c r="F560" s="39"/>
      <c r="G560" s="39"/>
      <c r="H560" s="39"/>
    </row>
    <row r="561" spans="6:8" ht="12.75">
      <c r="F561" s="39"/>
      <c r="G561" s="39"/>
      <c r="H561" s="39"/>
    </row>
    <row r="562" spans="6:8" ht="12.75">
      <c r="F562" s="39"/>
      <c r="G562" s="39"/>
      <c r="H562" s="39"/>
    </row>
    <row r="563" spans="6:8" ht="12.75">
      <c r="F563" s="39"/>
      <c r="G563" s="39"/>
      <c r="H563" s="39"/>
    </row>
    <row r="564" spans="6:8" ht="12.75">
      <c r="F564" s="39"/>
      <c r="G564" s="39"/>
      <c r="H564" s="39"/>
    </row>
    <row r="565" spans="6:8" ht="12.75">
      <c r="F565" s="39"/>
      <c r="G565" s="39"/>
      <c r="H565" s="39"/>
    </row>
    <row r="566" spans="6:8" ht="12.75">
      <c r="F566" s="39"/>
      <c r="G566" s="39"/>
      <c r="H566" s="39"/>
    </row>
    <row r="567" spans="6:8" ht="12.75">
      <c r="F567" s="39"/>
      <c r="G567" s="39"/>
      <c r="H567" s="39"/>
    </row>
    <row r="568" spans="6:8" ht="12.75">
      <c r="F568" s="39"/>
      <c r="G568" s="39"/>
      <c r="H568" s="39"/>
    </row>
    <row r="569" spans="6:8" ht="12.75">
      <c r="F569" s="39"/>
      <c r="G569" s="39"/>
      <c r="H569" s="39"/>
    </row>
    <row r="570" spans="6:8" ht="12.75">
      <c r="F570" s="39"/>
      <c r="G570" s="39"/>
      <c r="H570" s="39"/>
    </row>
    <row r="571" spans="6:8" ht="12.75">
      <c r="F571" s="39"/>
      <c r="G571" s="39"/>
      <c r="H571" s="39"/>
    </row>
    <row r="572" spans="6:8" ht="12.75">
      <c r="F572" s="39"/>
      <c r="G572" s="39"/>
      <c r="H572" s="39"/>
    </row>
    <row r="573" spans="6:8" ht="12.75">
      <c r="F573" s="39"/>
      <c r="G573" s="39"/>
      <c r="H573" s="39"/>
    </row>
    <row r="574" spans="6:8" ht="12.75">
      <c r="F574" s="39"/>
      <c r="G574" s="39"/>
      <c r="H574" s="39"/>
    </row>
    <row r="575" spans="6:8" ht="12.75">
      <c r="F575" s="39"/>
      <c r="G575" s="39"/>
      <c r="H575" s="39"/>
    </row>
    <row r="576" spans="6:8" ht="12.75">
      <c r="F576" s="39"/>
      <c r="G576" s="39"/>
      <c r="H576" s="39"/>
    </row>
    <row r="577" spans="6:8" ht="12.75">
      <c r="F577" s="39"/>
      <c r="G577" s="39"/>
      <c r="H577" s="39"/>
    </row>
    <row r="578" spans="6:8" ht="12.75">
      <c r="F578" s="39"/>
      <c r="G578" s="39"/>
      <c r="H578" s="39"/>
    </row>
    <row r="579" spans="6:8" ht="12.75">
      <c r="F579" s="39"/>
      <c r="G579" s="39"/>
      <c r="H579" s="39"/>
    </row>
    <row r="580" spans="6:8" ht="12.75">
      <c r="F580" s="39"/>
      <c r="G580" s="39"/>
      <c r="H580" s="39"/>
    </row>
    <row r="581" spans="6:8" ht="12.75">
      <c r="F581" s="39"/>
      <c r="G581" s="39"/>
      <c r="H581" s="39"/>
    </row>
    <row r="582" spans="6:8" ht="12.75">
      <c r="F582" s="39"/>
      <c r="G582" s="39"/>
      <c r="H582" s="39"/>
    </row>
    <row r="583" spans="6:8" ht="12.75">
      <c r="F583" s="39"/>
      <c r="G583" s="39"/>
      <c r="H583" s="39"/>
    </row>
    <row r="584" spans="6:8" ht="12.75">
      <c r="F584" s="39"/>
      <c r="G584" s="39"/>
      <c r="H584" s="39"/>
    </row>
    <row r="585" spans="6:8" ht="12.75">
      <c r="F585" s="39"/>
      <c r="G585" s="39"/>
      <c r="H585" s="39"/>
    </row>
    <row r="586" spans="6:8" ht="12.75">
      <c r="F586" s="39"/>
      <c r="G586" s="39"/>
      <c r="H586" s="39"/>
    </row>
    <row r="587" spans="6:8" ht="12.75">
      <c r="F587" s="39"/>
      <c r="G587" s="39"/>
      <c r="H587" s="39"/>
    </row>
    <row r="588" spans="6:8" ht="12.75">
      <c r="F588" s="39"/>
      <c r="G588" s="39"/>
      <c r="H588" s="39"/>
    </row>
    <row r="589" spans="6:8" ht="12.75">
      <c r="F589" s="39"/>
      <c r="G589" s="39"/>
      <c r="H589" s="39"/>
    </row>
    <row r="590" spans="6:8" ht="12.75">
      <c r="F590" s="39"/>
      <c r="G590" s="39"/>
      <c r="H590" s="39"/>
    </row>
    <row r="591" spans="6:8" ht="12.75">
      <c r="F591" s="39"/>
      <c r="G591" s="39"/>
      <c r="H591" s="39"/>
    </row>
    <row r="592" spans="6:8" ht="12.75">
      <c r="F592" s="39"/>
      <c r="G592" s="39"/>
      <c r="H592" s="39"/>
    </row>
    <row r="593" spans="6:8" ht="12.75">
      <c r="F593" s="39"/>
      <c r="G593" s="39"/>
      <c r="H593" s="39"/>
    </row>
    <row r="594" spans="6:8" ht="12.75">
      <c r="F594" s="39"/>
      <c r="G594" s="39"/>
      <c r="H594" s="39"/>
    </row>
    <row r="595" spans="6:8" ht="12.75">
      <c r="F595" s="39"/>
      <c r="G595" s="39"/>
      <c r="H595" s="39"/>
    </row>
    <row r="596" spans="6:8" ht="12.75">
      <c r="F596" s="39"/>
      <c r="G596" s="39"/>
      <c r="H596" s="39"/>
    </row>
    <row r="597" spans="6:8" ht="12.75">
      <c r="F597" s="39"/>
      <c r="G597" s="39"/>
      <c r="H597" s="39"/>
    </row>
    <row r="598" spans="6:8" ht="12.75">
      <c r="F598" s="39"/>
      <c r="G598" s="39"/>
      <c r="H598" s="39"/>
    </row>
    <row r="599" spans="6:8" ht="12.75">
      <c r="F599" s="39"/>
      <c r="G599" s="39"/>
      <c r="H599" s="39"/>
    </row>
    <row r="600" spans="6:8" ht="12.75">
      <c r="F600" s="39"/>
      <c r="G600" s="39"/>
      <c r="H600" s="39"/>
    </row>
    <row r="601" spans="6:8" ht="12.75">
      <c r="F601" s="39"/>
      <c r="G601" s="39"/>
      <c r="H601" s="39"/>
    </row>
    <row r="602" spans="6:8" ht="12.75">
      <c r="F602" s="39"/>
      <c r="G602" s="39"/>
      <c r="H602" s="39"/>
    </row>
    <row r="603" spans="6:8" ht="12.75">
      <c r="F603" s="39"/>
      <c r="G603" s="39"/>
      <c r="H603" s="39"/>
    </row>
    <row r="604" spans="6:8" ht="12.75">
      <c r="F604" s="39"/>
      <c r="G604" s="39"/>
      <c r="H604" s="39"/>
    </row>
    <row r="605" spans="6:8" ht="12.75">
      <c r="F605" s="39"/>
      <c r="G605" s="39"/>
      <c r="H605" s="39"/>
    </row>
    <row r="606" spans="6:8" ht="12.75">
      <c r="F606" s="39"/>
      <c r="G606" s="39"/>
      <c r="H606" s="39"/>
    </row>
    <row r="607" spans="6:8" ht="12.75">
      <c r="F607" s="39"/>
      <c r="G607" s="39"/>
      <c r="H607" s="39"/>
    </row>
    <row r="608" spans="6:8" ht="12.75">
      <c r="F608" s="39"/>
      <c r="G608" s="39"/>
      <c r="H608" s="39"/>
    </row>
    <row r="609" spans="6:8" ht="12.75">
      <c r="F609" s="39"/>
      <c r="G609" s="39"/>
      <c r="H609" s="39"/>
    </row>
    <row r="610" spans="6:8" ht="12.75">
      <c r="F610" s="39"/>
      <c r="G610" s="39"/>
      <c r="H610" s="39"/>
    </row>
    <row r="611" spans="6:8" ht="12.75">
      <c r="F611" s="39"/>
      <c r="G611" s="39"/>
      <c r="H611" s="39"/>
    </row>
    <row r="612" spans="6:8" ht="12.75">
      <c r="F612" s="39"/>
      <c r="G612" s="39"/>
      <c r="H612" s="39"/>
    </row>
    <row r="613" spans="6:8" ht="12.75">
      <c r="F613" s="39"/>
      <c r="G613" s="39"/>
      <c r="H613" s="39"/>
    </row>
    <row r="614" spans="6:8" ht="12.75">
      <c r="F614" s="39"/>
      <c r="G614" s="39"/>
      <c r="H614" s="39"/>
    </row>
    <row r="615" spans="6:8" ht="12.75">
      <c r="F615" s="39"/>
      <c r="G615" s="39"/>
      <c r="H615" s="39"/>
    </row>
    <row r="616" spans="6:8" ht="12.75">
      <c r="F616" s="39"/>
      <c r="G616" s="39"/>
      <c r="H616" s="39"/>
    </row>
    <row r="617" spans="6:8" ht="12.75">
      <c r="F617" s="39"/>
      <c r="G617" s="39"/>
      <c r="H617" s="39"/>
    </row>
    <row r="618" spans="6:8" ht="12.75">
      <c r="F618" s="39"/>
      <c r="G618" s="39"/>
      <c r="H618" s="39"/>
    </row>
    <row r="619" spans="6:8" ht="12.75">
      <c r="F619" s="39"/>
      <c r="G619" s="39"/>
      <c r="H619" s="39"/>
    </row>
    <row r="620" spans="6:8" ht="12.75">
      <c r="F620" s="39"/>
      <c r="G620" s="39"/>
      <c r="H620" s="39"/>
    </row>
    <row r="621" spans="6:8" ht="12.75">
      <c r="F621" s="39"/>
      <c r="G621" s="39"/>
      <c r="H621" s="39"/>
    </row>
    <row r="622" spans="6:8" ht="12.75">
      <c r="F622" s="39"/>
      <c r="G622" s="39"/>
      <c r="H622" s="39"/>
    </row>
    <row r="623" spans="6:8" ht="12.75">
      <c r="F623" s="39"/>
      <c r="G623" s="39"/>
      <c r="H623" s="39"/>
    </row>
    <row r="624" spans="6:8" ht="12.75">
      <c r="F624" s="39"/>
      <c r="G624" s="39"/>
      <c r="H624" s="39"/>
    </row>
    <row r="625" spans="6:8" ht="12.75">
      <c r="F625" s="39"/>
      <c r="G625" s="39"/>
      <c r="H625" s="39"/>
    </row>
    <row r="626" spans="6:8" ht="12.75">
      <c r="F626" s="39"/>
      <c r="G626" s="39"/>
      <c r="H626" s="39"/>
    </row>
    <row r="627" spans="6:8" ht="12.75">
      <c r="F627" s="39"/>
      <c r="G627" s="39"/>
      <c r="H627" s="39"/>
    </row>
    <row r="628" spans="6:8" ht="12.75">
      <c r="F628" s="39"/>
      <c r="G628" s="39"/>
      <c r="H628" s="39"/>
    </row>
    <row r="629" spans="6:8" ht="12.75">
      <c r="F629" s="39"/>
      <c r="G629" s="39"/>
      <c r="H629" s="39"/>
    </row>
    <row r="630" spans="6:8" ht="12.75">
      <c r="F630" s="39"/>
      <c r="G630" s="39"/>
      <c r="H630" s="39"/>
    </row>
    <row r="631" spans="6:8" ht="12.75">
      <c r="F631" s="39"/>
      <c r="G631" s="39"/>
      <c r="H631" s="39"/>
    </row>
    <row r="632" spans="6:8" ht="12.75">
      <c r="F632" s="39"/>
      <c r="G632" s="39"/>
      <c r="H632" s="39"/>
    </row>
    <row r="633" spans="6:8" ht="12.75">
      <c r="F633" s="39"/>
      <c r="G633" s="39"/>
      <c r="H633" s="39"/>
    </row>
    <row r="634" spans="6:8" ht="12.75">
      <c r="F634" s="39"/>
      <c r="G634" s="39"/>
      <c r="H634" s="39"/>
    </row>
    <row r="635" spans="6:8" ht="12.75">
      <c r="F635" s="39"/>
      <c r="G635" s="39"/>
      <c r="H635" s="39"/>
    </row>
    <row r="636" spans="6:8" ht="12.75">
      <c r="F636" s="39"/>
      <c r="G636" s="39"/>
      <c r="H636" s="39"/>
    </row>
    <row r="637" spans="6:8" ht="12.75">
      <c r="F637" s="39"/>
      <c r="G637" s="39"/>
      <c r="H637" s="39"/>
    </row>
    <row r="638" spans="6:8" ht="12.75">
      <c r="F638" s="39"/>
      <c r="G638" s="39"/>
      <c r="H638" s="39"/>
    </row>
    <row r="639" spans="6:8" ht="12.75">
      <c r="F639" s="39"/>
      <c r="G639" s="39"/>
      <c r="H639" s="39"/>
    </row>
    <row r="640" spans="6:8" ht="12.75">
      <c r="F640" s="39"/>
      <c r="G640" s="39"/>
      <c r="H640" s="39"/>
    </row>
    <row r="641" spans="6:8" ht="12.75">
      <c r="F641" s="39"/>
      <c r="G641" s="39"/>
      <c r="H641" s="39"/>
    </row>
    <row r="642" spans="6:8" ht="12.75">
      <c r="F642" s="39"/>
      <c r="G642" s="39"/>
      <c r="H642" s="39"/>
    </row>
    <row r="643" spans="6:8" ht="12.75">
      <c r="F643" s="39"/>
      <c r="G643" s="39"/>
      <c r="H643" s="39"/>
    </row>
    <row r="644" spans="6:8" ht="12.75">
      <c r="F644" s="39"/>
      <c r="G644" s="39"/>
      <c r="H644" s="39"/>
    </row>
    <row r="645" spans="6:8" ht="12.75">
      <c r="F645" s="39"/>
      <c r="G645" s="39"/>
      <c r="H645" s="39"/>
    </row>
    <row r="646" spans="6:8" ht="12.75">
      <c r="F646" s="39"/>
      <c r="G646" s="39"/>
      <c r="H646" s="39"/>
    </row>
    <row r="647" spans="6:8" ht="12.75">
      <c r="F647" s="39"/>
      <c r="G647" s="39"/>
      <c r="H647" s="39"/>
    </row>
    <row r="648" spans="6:8" ht="12.75">
      <c r="F648" s="39"/>
      <c r="G648" s="39"/>
      <c r="H648" s="39"/>
    </row>
    <row r="649" spans="6:8" ht="12.75">
      <c r="F649" s="39"/>
      <c r="G649" s="39"/>
      <c r="H649" s="39"/>
    </row>
    <row r="650" spans="6:8" ht="12.75">
      <c r="F650" s="39"/>
      <c r="G650" s="39"/>
      <c r="H650" s="39"/>
    </row>
    <row r="651" spans="6:8" ht="12.75">
      <c r="F651" s="39"/>
      <c r="G651" s="39"/>
      <c r="H651" s="39"/>
    </row>
    <row r="652" spans="6:8" ht="12.75">
      <c r="F652" s="39"/>
      <c r="G652" s="39"/>
      <c r="H652" s="39"/>
    </row>
    <row r="653" spans="6:8" ht="12.75">
      <c r="F653" s="39"/>
      <c r="G653" s="39"/>
      <c r="H653" s="39"/>
    </row>
    <row r="654" spans="6:8" ht="12.75">
      <c r="F654" s="39"/>
      <c r="G654" s="39"/>
      <c r="H654" s="39"/>
    </row>
    <row r="655" spans="6:8" ht="12.75">
      <c r="F655" s="39"/>
      <c r="G655" s="39"/>
      <c r="H655" s="39"/>
    </row>
    <row r="656" spans="6:8" ht="12.75">
      <c r="F656" s="39"/>
      <c r="G656" s="39"/>
      <c r="H656" s="39"/>
    </row>
    <row r="657" spans="6:8" ht="12.75">
      <c r="F657" s="39"/>
      <c r="G657" s="39"/>
      <c r="H657" s="39"/>
    </row>
    <row r="658" spans="6:8" ht="12.75">
      <c r="F658" s="39"/>
      <c r="G658" s="39"/>
      <c r="H658" s="39"/>
    </row>
    <row r="659" spans="6:8" ht="12.75">
      <c r="F659" s="39"/>
      <c r="G659" s="39"/>
      <c r="H659" s="39"/>
    </row>
    <row r="660" spans="6:8" ht="12.75">
      <c r="F660" s="39"/>
      <c r="G660" s="39"/>
      <c r="H660" s="39"/>
    </row>
    <row r="661" spans="6:8" ht="12.75">
      <c r="F661" s="39"/>
      <c r="G661" s="39"/>
      <c r="H661" s="39"/>
    </row>
    <row r="662" spans="6:8" ht="12.75">
      <c r="F662" s="39"/>
      <c r="G662" s="39"/>
      <c r="H662" s="39"/>
    </row>
    <row r="663" spans="6:8" ht="12.75">
      <c r="F663" s="39"/>
      <c r="G663" s="39"/>
      <c r="H663" s="39"/>
    </row>
    <row r="664" spans="6:8" ht="12.75">
      <c r="F664" s="39"/>
      <c r="G664" s="39"/>
      <c r="H664" s="39"/>
    </row>
    <row r="665" spans="6:8" ht="12.75">
      <c r="F665" s="39"/>
      <c r="G665" s="39"/>
      <c r="H665" s="39"/>
    </row>
    <row r="666" spans="6:8" ht="12.75">
      <c r="F666" s="39"/>
      <c r="G666" s="39"/>
      <c r="H666" s="39"/>
    </row>
    <row r="667" spans="6:8" ht="12.75">
      <c r="F667" s="39"/>
      <c r="G667" s="39"/>
      <c r="H667" s="39"/>
    </row>
    <row r="668" spans="6:8" ht="12.75">
      <c r="F668" s="39"/>
      <c r="G668" s="39"/>
      <c r="H668" s="39"/>
    </row>
    <row r="669" spans="6:8" ht="12.75">
      <c r="F669" s="39"/>
      <c r="G669" s="39"/>
      <c r="H669" s="39"/>
    </row>
    <row r="670" spans="6:8" ht="12.75">
      <c r="F670" s="39"/>
      <c r="G670" s="39"/>
      <c r="H670" s="39"/>
    </row>
    <row r="671" spans="6:8" ht="12.75">
      <c r="F671" s="39"/>
      <c r="G671" s="39"/>
      <c r="H671" s="39"/>
    </row>
    <row r="672" spans="6:8" ht="12.75">
      <c r="F672" s="39"/>
      <c r="G672" s="39"/>
      <c r="H672" s="39"/>
    </row>
    <row r="673" spans="6:8" ht="12.75">
      <c r="F673" s="39"/>
      <c r="G673" s="39"/>
      <c r="H673" s="39"/>
    </row>
    <row r="674" spans="6:8" ht="12.75">
      <c r="F674" s="39"/>
      <c r="G674" s="39"/>
      <c r="H674" s="39"/>
    </row>
    <row r="675" spans="6:8" ht="12.75">
      <c r="F675" s="39"/>
      <c r="G675" s="39"/>
      <c r="H675" s="39"/>
    </row>
    <row r="676" spans="6:8" ht="12.75">
      <c r="F676" s="39"/>
      <c r="G676" s="39"/>
      <c r="H676" s="39"/>
    </row>
    <row r="677" spans="6:8" ht="12.75">
      <c r="F677" s="39"/>
      <c r="G677" s="39"/>
      <c r="H677" s="39"/>
    </row>
    <row r="678" spans="6:8" ht="12.75">
      <c r="F678" s="39"/>
      <c r="G678" s="39"/>
      <c r="H678" s="39"/>
    </row>
    <row r="679" spans="6:8" ht="12.75">
      <c r="F679" s="39"/>
      <c r="G679" s="39"/>
      <c r="H679" s="39"/>
    </row>
    <row r="680" spans="6:8" ht="12.75">
      <c r="F680" s="39"/>
      <c r="G680" s="39"/>
      <c r="H680" s="39"/>
    </row>
    <row r="681" spans="6:8" ht="12.75">
      <c r="F681" s="39"/>
      <c r="G681" s="39"/>
      <c r="H681" s="39"/>
    </row>
    <row r="682" spans="6:8" ht="12.75">
      <c r="F682" s="39"/>
      <c r="G682" s="39"/>
      <c r="H682" s="39"/>
    </row>
    <row r="683" spans="6:8" ht="12.75">
      <c r="F683" s="39"/>
      <c r="G683" s="39"/>
      <c r="H683" s="39"/>
    </row>
    <row r="684" spans="6:8" ht="12.75">
      <c r="F684" s="39"/>
      <c r="G684" s="39"/>
      <c r="H684" s="39"/>
    </row>
    <row r="685" spans="6:8" ht="12.75">
      <c r="F685" s="39"/>
      <c r="G685" s="39"/>
      <c r="H685" s="39"/>
    </row>
    <row r="686" spans="6:8" ht="12.75">
      <c r="F686" s="39"/>
      <c r="G686" s="39"/>
      <c r="H686" s="39"/>
    </row>
    <row r="687" spans="6:8" ht="12.75">
      <c r="F687" s="39"/>
      <c r="G687" s="39"/>
      <c r="H687" s="39"/>
    </row>
    <row r="688" spans="6:8" ht="12.75">
      <c r="F688" s="39"/>
      <c r="G688" s="39"/>
      <c r="H688" s="39"/>
    </row>
    <row r="689" spans="6:8" ht="12.75">
      <c r="F689" s="39"/>
      <c r="G689" s="39"/>
      <c r="H689" s="39"/>
    </row>
    <row r="690" spans="6:8" ht="12.75">
      <c r="F690" s="39"/>
      <c r="G690" s="39"/>
      <c r="H690" s="39"/>
    </row>
    <row r="691" spans="6:8" ht="12.75">
      <c r="F691" s="39"/>
      <c r="G691" s="39"/>
      <c r="H691" s="39"/>
    </row>
    <row r="692" spans="6:8" ht="12.75">
      <c r="F692" s="39"/>
      <c r="G692" s="39"/>
      <c r="H692" s="39"/>
    </row>
    <row r="693" spans="6:8" ht="12.75">
      <c r="F693" s="39"/>
      <c r="G693" s="39"/>
      <c r="H693" s="39"/>
    </row>
    <row r="694" spans="6:8" ht="12.75">
      <c r="F694" s="39"/>
      <c r="G694" s="39"/>
      <c r="H694" s="39"/>
    </row>
    <row r="695" spans="6:8" ht="12.75">
      <c r="F695" s="39"/>
      <c r="G695" s="39"/>
      <c r="H695" s="39"/>
    </row>
    <row r="696" spans="6:8" ht="12.75">
      <c r="F696" s="39"/>
      <c r="G696" s="39"/>
      <c r="H696" s="39"/>
    </row>
    <row r="697" spans="6:8" ht="12.75">
      <c r="F697" s="39"/>
      <c r="G697" s="39"/>
      <c r="H697" s="39"/>
    </row>
    <row r="698" spans="6:8" ht="12.75">
      <c r="F698" s="39"/>
      <c r="G698" s="39"/>
      <c r="H698" s="39"/>
    </row>
    <row r="699" spans="6:8" ht="12.75">
      <c r="F699" s="39"/>
      <c r="G699" s="39"/>
      <c r="H699" s="39"/>
    </row>
    <row r="700" spans="6:8" ht="12.75">
      <c r="F700" s="39"/>
      <c r="G700" s="39"/>
      <c r="H700" s="39"/>
    </row>
    <row r="701" spans="6:8" ht="12.75">
      <c r="F701" s="39"/>
      <c r="G701" s="39"/>
      <c r="H701" s="39"/>
    </row>
    <row r="702" spans="6:8" ht="12.75">
      <c r="F702" s="39"/>
      <c r="G702" s="39"/>
      <c r="H702" s="39"/>
    </row>
    <row r="703" spans="6:8" ht="12.75">
      <c r="F703" s="39"/>
      <c r="G703" s="39"/>
      <c r="H703" s="39"/>
    </row>
    <row r="704" spans="6:8" ht="12.75">
      <c r="F704" s="39"/>
      <c r="G704" s="39"/>
      <c r="H704" s="39"/>
    </row>
    <row r="705" spans="6:8" ht="12.75">
      <c r="F705" s="39"/>
      <c r="G705" s="39"/>
      <c r="H705" s="39"/>
    </row>
    <row r="706" spans="6:8" ht="12.75">
      <c r="F706" s="39"/>
      <c r="G706" s="39"/>
      <c r="H706" s="39"/>
    </row>
    <row r="707" spans="6:8" ht="12.75">
      <c r="F707" s="39"/>
      <c r="G707" s="39"/>
      <c r="H707" s="39"/>
    </row>
    <row r="708" spans="6:8" ht="12.75">
      <c r="F708" s="39"/>
      <c r="G708" s="39"/>
      <c r="H708" s="39"/>
    </row>
    <row r="709" spans="6:8" ht="12.75">
      <c r="F709" s="39"/>
      <c r="G709" s="39"/>
      <c r="H709" s="39"/>
    </row>
    <row r="710" spans="6:8" ht="12.75">
      <c r="F710" s="39"/>
      <c r="G710" s="39"/>
      <c r="H710" s="39"/>
    </row>
    <row r="711" spans="6:8" ht="12.75">
      <c r="F711" s="39"/>
      <c r="G711" s="39"/>
      <c r="H711" s="39"/>
    </row>
    <row r="712" spans="6:8" ht="12.75">
      <c r="F712" s="39"/>
      <c r="G712" s="39"/>
      <c r="H712" s="39"/>
    </row>
    <row r="713" spans="6:8" ht="12.75">
      <c r="F713" s="39"/>
      <c r="G713" s="39"/>
      <c r="H713" s="39"/>
    </row>
    <row r="714" spans="6:8" ht="12.75">
      <c r="F714" s="39"/>
      <c r="G714" s="39"/>
      <c r="H714" s="39"/>
    </row>
    <row r="715" spans="6:8" ht="12.75">
      <c r="F715" s="39"/>
      <c r="G715" s="39"/>
      <c r="H715" s="39"/>
    </row>
    <row r="716" spans="6:8" ht="12.75">
      <c r="F716" s="39"/>
      <c r="G716" s="39"/>
      <c r="H716" s="39"/>
    </row>
    <row r="717" spans="6:8" ht="12.75">
      <c r="F717" s="39"/>
      <c r="G717" s="39"/>
      <c r="H717" s="39"/>
    </row>
    <row r="718" spans="6:8" ht="12.75">
      <c r="F718" s="39"/>
      <c r="G718" s="39"/>
      <c r="H718" s="39"/>
    </row>
    <row r="719" spans="6:8" ht="12.75">
      <c r="F719" s="39"/>
      <c r="G719" s="39"/>
      <c r="H719" s="39"/>
    </row>
    <row r="720" spans="6:8" ht="12.75">
      <c r="F720" s="39"/>
      <c r="G720" s="39"/>
      <c r="H720" s="39"/>
    </row>
    <row r="721" spans="6:8" ht="12.75">
      <c r="F721" s="39"/>
      <c r="G721" s="39"/>
      <c r="H721" s="39"/>
    </row>
    <row r="722" spans="6:8" ht="12.75">
      <c r="F722" s="39"/>
      <c r="G722" s="39"/>
      <c r="H722" s="39"/>
    </row>
    <row r="723" spans="6:8" ht="12.75">
      <c r="F723" s="39"/>
      <c r="G723" s="39"/>
      <c r="H723" s="39"/>
    </row>
    <row r="724" spans="6:8" ht="12.75">
      <c r="F724" s="39"/>
      <c r="G724" s="39"/>
      <c r="H724" s="39"/>
    </row>
    <row r="725" spans="6:8" ht="12.75">
      <c r="F725" s="39"/>
      <c r="G725" s="39"/>
      <c r="H725" s="39"/>
    </row>
    <row r="726" spans="6:8" ht="12.75">
      <c r="F726" s="39"/>
      <c r="G726" s="39"/>
      <c r="H726" s="39"/>
    </row>
    <row r="727" spans="6:8" ht="12.75">
      <c r="F727" s="39"/>
      <c r="G727" s="39"/>
      <c r="H727" s="39"/>
    </row>
    <row r="728" spans="6:8" ht="12.75">
      <c r="F728" s="39"/>
      <c r="G728" s="39"/>
      <c r="H728" s="39"/>
    </row>
    <row r="729" spans="6:8" ht="12.75">
      <c r="F729" s="39"/>
      <c r="G729" s="39"/>
      <c r="H729" s="39"/>
    </row>
    <row r="730" spans="6:8" ht="12.75">
      <c r="F730" s="39"/>
      <c r="G730" s="39"/>
      <c r="H730" s="39"/>
    </row>
    <row r="731" spans="6:8" ht="12.75">
      <c r="F731" s="39"/>
      <c r="G731" s="39"/>
      <c r="H731" s="39"/>
    </row>
    <row r="732" spans="6:8" ht="12.75">
      <c r="F732" s="39"/>
      <c r="G732" s="39"/>
      <c r="H732" s="39"/>
    </row>
    <row r="733" spans="6:8" ht="12.75">
      <c r="F733" s="39"/>
      <c r="G733" s="39"/>
      <c r="H733" s="39"/>
    </row>
    <row r="734" spans="6:8" ht="12.75">
      <c r="F734" s="39"/>
      <c r="G734" s="39"/>
      <c r="H734" s="39"/>
    </row>
    <row r="735" spans="6:8" ht="12.75">
      <c r="F735" s="39"/>
      <c r="G735" s="39"/>
      <c r="H735" s="39"/>
    </row>
    <row r="736" spans="6:8" ht="12.75">
      <c r="F736" s="39"/>
      <c r="G736" s="39"/>
      <c r="H736" s="39"/>
    </row>
    <row r="737" spans="6:8" ht="12.75">
      <c r="F737" s="39"/>
      <c r="G737" s="39"/>
      <c r="H737" s="39"/>
    </row>
    <row r="738" spans="6:8" ht="12.75">
      <c r="F738" s="39"/>
      <c r="G738" s="39"/>
      <c r="H738" s="39"/>
    </row>
    <row r="739" spans="6:8" ht="12.75">
      <c r="F739" s="39"/>
      <c r="G739" s="39"/>
      <c r="H739" s="39"/>
    </row>
    <row r="740" spans="6:8" ht="12.75">
      <c r="F740" s="39"/>
      <c r="G740" s="39"/>
      <c r="H740" s="39"/>
    </row>
    <row r="741" spans="6:8" ht="12.75">
      <c r="F741" s="39"/>
      <c r="G741" s="39"/>
      <c r="H741" s="39"/>
    </row>
    <row r="742" spans="6:8" ht="12.75">
      <c r="F742" s="39"/>
      <c r="G742" s="39"/>
      <c r="H742" s="39"/>
    </row>
    <row r="743" spans="1:9" s="1" customFormat="1" ht="69.75" customHeight="1">
      <c r="A743" s="581" t="s">
        <v>79</v>
      </c>
      <c r="B743" s="581"/>
      <c r="C743" s="53"/>
      <c r="F743" s="53"/>
      <c r="H743" s="582"/>
      <c r="I743" s="582"/>
    </row>
    <row r="744" spans="1:14" ht="12.75" customHeight="1">
      <c r="A744" s="1"/>
      <c r="B744" s="1"/>
      <c r="C744" s="52" t="s">
        <v>80</v>
      </c>
      <c r="D744" s="1"/>
      <c r="E744" s="1"/>
      <c r="F744" s="52" t="s">
        <v>81</v>
      </c>
      <c r="G744" s="1"/>
      <c r="H744" s="579" t="s">
        <v>82</v>
      </c>
      <c r="I744" s="579"/>
      <c r="J744" s="1"/>
      <c r="K744" s="1"/>
      <c r="L744" s="1"/>
      <c r="M744" s="1"/>
      <c r="N744" s="1"/>
    </row>
    <row r="745" spans="1:14" s="54" customFormat="1" ht="16.5">
      <c r="A745" s="25" t="s">
        <v>83</v>
      </c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27" customHeight="1">
      <c r="A748" s="632" t="s">
        <v>84</v>
      </c>
      <c r="B748" s="632"/>
      <c r="C748" s="632"/>
      <c r="D748" s="632"/>
      <c r="E748" s="632"/>
      <c r="F748" s="632"/>
      <c r="G748" s="632"/>
      <c r="H748" s="632"/>
      <c r="I748" s="632"/>
      <c r="J748" s="632"/>
      <c r="K748" s="632"/>
      <c r="L748" s="632"/>
      <c r="M748" s="632"/>
      <c r="N748" s="632"/>
    </row>
    <row r="749" spans="1:14" ht="19.5" customHeight="1">
      <c r="A749" s="3" t="s">
        <v>85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</sheetData>
  <sheetProtection/>
  <mergeCells count="316">
    <mergeCell ref="A162:J162"/>
    <mergeCell ref="L162:M162"/>
    <mergeCell ref="E147:E150"/>
    <mergeCell ref="A143:A145"/>
    <mergeCell ref="B143:D144"/>
    <mergeCell ref="E143:E144"/>
    <mergeCell ref="I144:I145"/>
    <mergeCell ref="J144:J145"/>
    <mergeCell ref="N162:O162"/>
    <mergeCell ref="A748:N748"/>
    <mergeCell ref="O64:O65"/>
    <mergeCell ref="E90:F91"/>
    <mergeCell ref="G90:P90"/>
    <mergeCell ref="G91:G92"/>
    <mergeCell ref="H91:I91"/>
    <mergeCell ref="J91:L91"/>
    <mergeCell ref="A88:N88"/>
    <mergeCell ref="A90:A92"/>
    <mergeCell ref="A743:B743"/>
    <mergeCell ref="H743:I743"/>
    <mergeCell ref="H744:I744"/>
    <mergeCell ref="J64:L64"/>
    <mergeCell ref="M64:M65"/>
    <mergeCell ref="E63:F64"/>
    <mergeCell ref="E72:E76"/>
    <mergeCell ref="F72:F76"/>
    <mergeCell ref="A72:A76"/>
    <mergeCell ref="I137:J137"/>
    <mergeCell ref="A67:A71"/>
    <mergeCell ref="B67:B71"/>
    <mergeCell ref="C67:C71"/>
    <mergeCell ref="D67:D71"/>
    <mergeCell ref="N46:N47"/>
    <mergeCell ref="E67:E71"/>
    <mergeCell ref="A61:N61"/>
    <mergeCell ref="A63:A65"/>
    <mergeCell ref="B63:D64"/>
    <mergeCell ref="O46:O47"/>
    <mergeCell ref="P46:P47"/>
    <mergeCell ref="A57:N57"/>
    <mergeCell ref="A59:N59"/>
    <mergeCell ref="K60:L60"/>
    <mergeCell ref="M60:N60"/>
    <mergeCell ref="I50:I53"/>
    <mergeCell ref="B52:B53"/>
    <mergeCell ref="G50:G53"/>
    <mergeCell ref="O23:O24"/>
    <mergeCell ref="A43:N43"/>
    <mergeCell ref="A45:A47"/>
    <mergeCell ref="B45:D46"/>
    <mergeCell ref="E45:F46"/>
    <mergeCell ref="G45:P45"/>
    <mergeCell ref="G46:G47"/>
    <mergeCell ref="H46:I46"/>
    <mergeCell ref="J46:L46"/>
    <mergeCell ref="M46:M47"/>
    <mergeCell ref="A18:N18"/>
    <mergeCell ref="K19:L19"/>
    <mergeCell ref="M19:N19"/>
    <mergeCell ref="A20:N20"/>
    <mergeCell ref="A22:A24"/>
    <mergeCell ref="B22:D23"/>
    <mergeCell ref="E22:F23"/>
    <mergeCell ref="G22:O22"/>
    <mergeCell ref="G23:G24"/>
    <mergeCell ref="M23:M24"/>
    <mergeCell ref="H23:I23"/>
    <mergeCell ref="J23:L23"/>
    <mergeCell ref="A55:N55"/>
    <mergeCell ref="A56:N56"/>
    <mergeCell ref="A58:N58"/>
    <mergeCell ref="N23:N24"/>
    <mergeCell ref="F26:F29"/>
    <mergeCell ref="E26:E29"/>
    <mergeCell ref="D26:D29"/>
    <mergeCell ref="C26:C29"/>
    <mergeCell ref="A17:N17"/>
    <mergeCell ref="A1:N1"/>
    <mergeCell ref="A4:K4"/>
    <mergeCell ref="A8:G8"/>
    <mergeCell ref="A14:N14"/>
    <mergeCell ref="A15:N15"/>
    <mergeCell ref="A16:N16"/>
    <mergeCell ref="F2:H2"/>
    <mergeCell ref="L7:L9"/>
    <mergeCell ref="B26:B29"/>
    <mergeCell ref="A26:A29"/>
    <mergeCell ref="B30:B33"/>
    <mergeCell ref="C30:C33"/>
    <mergeCell ref="A30:A33"/>
    <mergeCell ref="D30:D33"/>
    <mergeCell ref="E30:E33"/>
    <mergeCell ref="F30:F33"/>
    <mergeCell ref="F34:F37"/>
    <mergeCell ref="E34:E37"/>
    <mergeCell ref="D34:D37"/>
    <mergeCell ref="C34:C37"/>
    <mergeCell ref="A34:A37"/>
    <mergeCell ref="F38:F41"/>
    <mergeCell ref="E38:E41"/>
    <mergeCell ref="D38:D41"/>
    <mergeCell ref="C38:C41"/>
    <mergeCell ref="B34:B41"/>
    <mergeCell ref="A38:A41"/>
    <mergeCell ref="B72:B76"/>
    <mergeCell ref="C72:C76"/>
    <mergeCell ref="H50:H53"/>
    <mergeCell ref="G63:O63"/>
    <mergeCell ref="G64:G65"/>
    <mergeCell ref="H64:I64"/>
    <mergeCell ref="N64:N65"/>
    <mergeCell ref="A77:A81"/>
    <mergeCell ref="B77:B86"/>
    <mergeCell ref="A82:A86"/>
    <mergeCell ref="C82:C86"/>
    <mergeCell ref="D82:D86"/>
    <mergeCell ref="F67:F71"/>
    <mergeCell ref="D72:D76"/>
    <mergeCell ref="E82:E86"/>
    <mergeCell ref="F82:F86"/>
    <mergeCell ref="F77:F81"/>
    <mergeCell ref="E77:E81"/>
    <mergeCell ref="D77:D81"/>
    <mergeCell ref="C77:C81"/>
    <mergeCell ref="M91:M92"/>
    <mergeCell ref="N91:N92"/>
    <mergeCell ref="O91:O92"/>
    <mergeCell ref="B90:D91"/>
    <mergeCell ref="P91:P92"/>
    <mergeCell ref="G95:G98"/>
    <mergeCell ref="H95:H98"/>
    <mergeCell ref="I95:I98"/>
    <mergeCell ref="B97:B98"/>
    <mergeCell ref="A100:N100"/>
    <mergeCell ref="A101:N101"/>
    <mergeCell ref="A102:N102"/>
    <mergeCell ref="A103:N103"/>
    <mergeCell ref="A104:N104"/>
    <mergeCell ref="K105:L105"/>
    <mergeCell ref="M105:N105"/>
    <mergeCell ref="A106:N106"/>
    <mergeCell ref="A108:A110"/>
    <mergeCell ref="B108:D109"/>
    <mergeCell ref="E108:F109"/>
    <mergeCell ref="G108:O108"/>
    <mergeCell ref="G109:G110"/>
    <mergeCell ref="H109:I109"/>
    <mergeCell ref="J109:L109"/>
    <mergeCell ref="F116:F119"/>
    <mergeCell ref="M109:M110"/>
    <mergeCell ref="N109:N110"/>
    <mergeCell ref="O109:O110"/>
    <mergeCell ref="A112:A115"/>
    <mergeCell ref="B112:B115"/>
    <mergeCell ref="C112:C115"/>
    <mergeCell ref="D112:D115"/>
    <mergeCell ref="E112:E115"/>
    <mergeCell ref="F112:F115"/>
    <mergeCell ref="A120:A123"/>
    <mergeCell ref="C120:C123"/>
    <mergeCell ref="D120:D123"/>
    <mergeCell ref="E120:E123"/>
    <mergeCell ref="F120:F123"/>
    <mergeCell ref="A116:A119"/>
    <mergeCell ref="B116:B119"/>
    <mergeCell ref="C116:C119"/>
    <mergeCell ref="D116:D119"/>
    <mergeCell ref="E116:E119"/>
    <mergeCell ref="P128:P129"/>
    <mergeCell ref="G132:G134"/>
    <mergeCell ref="H132:H134"/>
    <mergeCell ref="I132:I134"/>
    <mergeCell ref="A125:N125"/>
    <mergeCell ref="A127:A129"/>
    <mergeCell ref="B127:D128"/>
    <mergeCell ref="E127:F128"/>
    <mergeCell ref="G127:P127"/>
    <mergeCell ref="N128:N129"/>
    <mergeCell ref="O128:O129"/>
    <mergeCell ref="L144:L145"/>
    <mergeCell ref="A136:N136"/>
    <mergeCell ref="A138:N138"/>
    <mergeCell ref="A139:N139"/>
    <mergeCell ref="A141:N141"/>
    <mergeCell ref="K137:L137"/>
    <mergeCell ref="F144:F145"/>
    <mergeCell ref="G144:H144"/>
    <mergeCell ref="H128:I128"/>
    <mergeCell ref="J128:L128"/>
    <mergeCell ref="A160:N160"/>
    <mergeCell ref="A161:N161"/>
    <mergeCell ref="M155:M156"/>
    <mergeCell ref="N155:N156"/>
    <mergeCell ref="M128:M129"/>
    <mergeCell ref="B120:B123"/>
    <mergeCell ref="M144:M145"/>
    <mergeCell ref="A147:A150"/>
    <mergeCell ref="B147:B150"/>
    <mergeCell ref="C147:C150"/>
    <mergeCell ref="A137:H137"/>
    <mergeCell ref="D147:D150"/>
    <mergeCell ref="F143:M143"/>
    <mergeCell ref="K144:K145"/>
    <mergeCell ref="G128:G129"/>
    <mergeCell ref="A163:N163"/>
    <mergeCell ref="A164:M164"/>
    <mergeCell ref="A166:M166"/>
    <mergeCell ref="A168:A170"/>
    <mergeCell ref="B168:D169"/>
    <mergeCell ref="E168:E169"/>
    <mergeCell ref="F168:M168"/>
    <mergeCell ref="F169:F170"/>
    <mergeCell ref="G169:H169"/>
    <mergeCell ref="I169:I170"/>
    <mergeCell ref="J169:J170"/>
    <mergeCell ref="K169:K170"/>
    <mergeCell ref="L169:L170"/>
    <mergeCell ref="M169:M170"/>
    <mergeCell ref="A225:N225"/>
    <mergeCell ref="A187:N187"/>
    <mergeCell ref="A189:N189"/>
    <mergeCell ref="A190:N190"/>
    <mergeCell ref="B198:B200"/>
    <mergeCell ref="C198:C200"/>
    <mergeCell ref="F172:F174"/>
    <mergeCell ref="H179:I179"/>
    <mergeCell ref="G227:P227"/>
    <mergeCell ref="G228:G229"/>
    <mergeCell ref="H228:I228"/>
    <mergeCell ref="J228:L228"/>
    <mergeCell ref="M228:M229"/>
    <mergeCell ref="I188:J188"/>
    <mergeCell ref="K188:L188"/>
    <mergeCell ref="N228:N229"/>
    <mergeCell ref="O228:O229"/>
    <mergeCell ref="P228:P229"/>
    <mergeCell ref="I195:I196"/>
    <mergeCell ref="J195:J196"/>
    <mergeCell ref="K195:K196"/>
    <mergeCell ref="A214:N214"/>
    <mergeCell ref="L195:L196"/>
    <mergeCell ref="M195:M196"/>
    <mergeCell ref="A198:A200"/>
    <mergeCell ref="A215:M215"/>
    <mergeCell ref="A217:M217"/>
    <mergeCell ref="A219:A221"/>
    <mergeCell ref="B219:C220"/>
    <mergeCell ref="D219:E220"/>
    <mergeCell ref="D222:E222"/>
    <mergeCell ref="K220:K221"/>
    <mergeCell ref="L220:L221"/>
    <mergeCell ref="M220:M221"/>
    <mergeCell ref="D198:D200"/>
    <mergeCell ref="E198:E200"/>
    <mergeCell ref="D221:E221"/>
    <mergeCell ref="J220:J221"/>
    <mergeCell ref="A211:N211"/>
    <mergeCell ref="A212:N212"/>
    <mergeCell ref="A213:M213"/>
    <mergeCell ref="A204:A206"/>
    <mergeCell ref="B204:D205"/>
    <mergeCell ref="E204:F205"/>
    <mergeCell ref="G204:P204"/>
    <mergeCell ref="G205:G206"/>
    <mergeCell ref="H205:I205"/>
    <mergeCell ref="P205:P206"/>
    <mergeCell ref="J205:L205"/>
    <mergeCell ref="M205:M206"/>
    <mergeCell ref="N205:N206"/>
    <mergeCell ref="O205:O206"/>
    <mergeCell ref="A234:B234"/>
    <mergeCell ref="H234:I234"/>
    <mergeCell ref="F219:M219"/>
    <mergeCell ref="F220:F221"/>
    <mergeCell ref="G220:H220"/>
    <mergeCell ref="I220:I221"/>
    <mergeCell ref="D223:E223"/>
    <mergeCell ref="A227:A229"/>
    <mergeCell ref="B227:D228"/>
    <mergeCell ref="E227:F228"/>
    <mergeCell ref="H235:I235"/>
    <mergeCell ref="A239:M239"/>
    <mergeCell ref="A152:N152"/>
    <mergeCell ref="A154:A156"/>
    <mergeCell ref="B154:D155"/>
    <mergeCell ref="E154:F155"/>
    <mergeCell ref="G154:P154"/>
    <mergeCell ref="G155:G156"/>
    <mergeCell ref="H155:I155"/>
    <mergeCell ref="J155:L155"/>
    <mergeCell ref="O155:O156"/>
    <mergeCell ref="P155:P156"/>
    <mergeCell ref="A176:N176"/>
    <mergeCell ref="A178:A180"/>
    <mergeCell ref="B178:D179"/>
    <mergeCell ref="E178:F179"/>
    <mergeCell ref="G178:P178"/>
    <mergeCell ref="G179:G180"/>
    <mergeCell ref="O179:O180"/>
    <mergeCell ref="P179:P180"/>
    <mergeCell ref="J179:L179"/>
    <mergeCell ref="M179:M180"/>
    <mergeCell ref="G182:G184"/>
    <mergeCell ref="H182:H184"/>
    <mergeCell ref="I182:I184"/>
    <mergeCell ref="N179:N180"/>
    <mergeCell ref="A202:N202"/>
    <mergeCell ref="F182:F184"/>
    <mergeCell ref="A192:N192"/>
    <mergeCell ref="E194:E195"/>
    <mergeCell ref="F194:M194"/>
    <mergeCell ref="F195:F196"/>
    <mergeCell ref="G195:H195"/>
    <mergeCell ref="A194:A196"/>
    <mergeCell ref="B194:D195"/>
    <mergeCell ref="A188:H188"/>
  </mergeCells>
  <printOptions/>
  <pageMargins left="0.15748031496062992" right="0.15748031496062992" top="0.1968503937007874" bottom="0.15748031496062992" header="0.31496062992125984" footer="0.15748031496062992"/>
  <pageSetup fitToHeight="2" horizontalDpi="600" verticalDpi="600" orientation="landscape" paperSize="9" scale="42" r:id="rId2"/>
  <rowBreaks count="8" manualBreakCount="8">
    <brk id="30" max="15" man="1"/>
    <brk id="54" max="15" man="1"/>
    <brk id="87" max="15" man="1"/>
    <brk id="112" max="15" man="1"/>
    <brk id="135" max="15" man="1"/>
    <brk id="186" max="15" man="1"/>
    <brk id="201" max="15" man="1"/>
    <brk id="24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38"/>
  <sheetViews>
    <sheetView view="pageBreakPreview" zoomScale="87" zoomScaleSheetLayoutView="87" zoomScalePageLayoutView="0" workbookViewId="0" topLeftCell="A1">
      <selection activeCell="Q10" sqref="Q10"/>
    </sheetView>
  </sheetViews>
  <sheetFormatPr defaultColWidth="9.00390625" defaultRowHeight="12.75"/>
  <cols>
    <col min="1" max="1" width="39.875" style="133" customWidth="1"/>
    <col min="2" max="2" width="13.125" style="133" customWidth="1"/>
    <col min="3" max="3" width="11.875" style="133" customWidth="1"/>
    <col min="4" max="4" width="14.625" style="133" customWidth="1"/>
    <col min="5" max="5" width="12.375" style="133" hidden="1" customWidth="1"/>
    <col min="6" max="6" width="13.625" style="133" hidden="1" customWidth="1"/>
    <col min="7" max="7" width="13.25390625" style="133" hidden="1" customWidth="1"/>
    <col min="8" max="8" width="14.125" style="133" hidden="1" customWidth="1"/>
    <col min="9" max="9" width="13.625" style="133" hidden="1" customWidth="1"/>
    <col min="10" max="10" width="13.75390625" style="133" hidden="1" customWidth="1"/>
    <col min="11" max="11" width="12.625" style="133" hidden="1" customWidth="1"/>
    <col min="12" max="13" width="12.375" style="133" hidden="1" customWidth="1"/>
    <col min="14" max="16" width="13.625" style="133" hidden="1" customWidth="1"/>
    <col min="17" max="17" width="14.75390625" style="133" bestFit="1" customWidth="1"/>
    <col min="18" max="18" width="15.125" style="133" customWidth="1"/>
    <col min="19" max="19" width="12.75390625" style="345" customWidth="1"/>
    <col min="20" max="20" width="9.125" style="133" customWidth="1"/>
    <col min="21" max="23" width="13.75390625" style="133" bestFit="1" customWidth="1"/>
    <col min="24" max="24" width="9.25390625" style="133" bestFit="1" customWidth="1"/>
    <col min="25" max="16384" width="9.125" style="133" customWidth="1"/>
  </cols>
  <sheetData>
    <row r="1" spans="1:16" ht="60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34" t="s">
        <v>378</v>
      </c>
      <c r="M1" s="634"/>
      <c r="N1" s="634"/>
      <c r="O1" s="634"/>
      <c r="P1" s="634"/>
    </row>
    <row r="2" spans="1:16" ht="14.25">
      <c r="A2" s="635" t="s">
        <v>376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</row>
    <row r="3" spans="1:16" ht="14.25">
      <c r="A3" s="635" t="s">
        <v>187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</row>
    <row r="4" spans="1:16" ht="14.25">
      <c r="A4" s="636" t="s">
        <v>203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</row>
    <row r="5" spans="1:17" ht="1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3"/>
    </row>
    <row r="6" spans="1:16" ht="15">
      <c r="A6" s="637" t="s">
        <v>95</v>
      </c>
      <c r="B6" s="637" t="s">
        <v>188</v>
      </c>
      <c r="C6" s="637" t="s">
        <v>96</v>
      </c>
      <c r="D6" s="637" t="s">
        <v>8</v>
      </c>
      <c r="E6" s="640" t="s">
        <v>97</v>
      </c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2"/>
    </row>
    <row r="7" spans="1:18" ht="15">
      <c r="A7" s="638"/>
      <c r="B7" s="639"/>
      <c r="C7" s="639"/>
      <c r="D7" s="638"/>
      <c r="E7" s="294" t="s">
        <v>98</v>
      </c>
      <c r="F7" s="294" t="s">
        <v>99</v>
      </c>
      <c r="G7" s="294" t="s">
        <v>100</v>
      </c>
      <c r="H7" s="294" t="s">
        <v>101</v>
      </c>
      <c r="I7" s="294" t="s">
        <v>102</v>
      </c>
      <c r="J7" s="294" t="s">
        <v>103</v>
      </c>
      <c r="K7" s="294" t="s">
        <v>104</v>
      </c>
      <c r="L7" s="294" t="s">
        <v>105</v>
      </c>
      <c r="M7" s="294" t="s">
        <v>106</v>
      </c>
      <c r="N7" s="294" t="s">
        <v>107</v>
      </c>
      <c r="O7" s="294" t="s">
        <v>108</v>
      </c>
      <c r="P7" s="294" t="s">
        <v>109</v>
      </c>
      <c r="Q7" s="295">
        <v>2021</v>
      </c>
      <c r="R7" s="295">
        <v>2022</v>
      </c>
    </row>
    <row r="8" spans="1:19" s="300" customFormat="1" ht="42.75">
      <c r="A8" s="296" t="s">
        <v>110</v>
      </c>
      <c r="B8" s="297" t="s">
        <v>111</v>
      </c>
      <c r="C8" s="297" t="s">
        <v>111</v>
      </c>
      <c r="D8" s="298">
        <f>SUM(E8:P8)</f>
        <v>147611964.9</v>
      </c>
      <c r="E8" s="298">
        <f aca="true" t="shared" si="0" ref="E8:R8">SUM(E10:E25)</f>
        <v>3565420</v>
      </c>
      <c r="F8" s="298">
        <f t="shared" si="0"/>
        <v>12231170</v>
      </c>
      <c r="G8" s="298">
        <f t="shared" si="0"/>
        <v>14418523</v>
      </c>
      <c r="H8" s="298">
        <f t="shared" si="0"/>
        <v>11702330</v>
      </c>
      <c r="I8" s="298">
        <f t="shared" si="0"/>
        <v>22804360</v>
      </c>
      <c r="J8" s="298">
        <f t="shared" si="0"/>
        <v>20605980</v>
      </c>
      <c r="K8" s="298">
        <f t="shared" si="0"/>
        <v>8079232.4</v>
      </c>
      <c r="L8" s="298">
        <f t="shared" si="0"/>
        <v>5601546.5</v>
      </c>
      <c r="M8" s="298">
        <f t="shared" si="0"/>
        <v>4538240</v>
      </c>
      <c r="N8" s="298">
        <f t="shared" si="0"/>
        <v>11002450</v>
      </c>
      <c r="O8" s="298">
        <f t="shared" si="0"/>
        <v>11762763</v>
      </c>
      <c r="P8" s="298">
        <f t="shared" si="0"/>
        <v>21299950</v>
      </c>
      <c r="Q8" s="299">
        <f t="shared" si="0"/>
        <v>149682625.4</v>
      </c>
      <c r="R8" s="312">
        <f t="shared" si="0"/>
        <v>156311065.4</v>
      </c>
      <c r="S8" s="346"/>
    </row>
    <row r="9" spans="1:19" s="303" customFormat="1" ht="15">
      <c r="A9" s="301" t="s">
        <v>112</v>
      </c>
      <c r="B9" s="301"/>
      <c r="C9" s="301"/>
      <c r="D9" s="298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S9" s="347"/>
    </row>
    <row r="10" spans="1:19" s="308" customFormat="1" ht="87" customHeight="1">
      <c r="A10" s="317" t="s">
        <v>216</v>
      </c>
      <c r="B10" s="304" t="s">
        <v>113</v>
      </c>
      <c r="C10" s="304" t="s">
        <v>114</v>
      </c>
      <c r="D10" s="305">
        <f>SUM(E10:P10)</f>
        <v>8345650</v>
      </c>
      <c r="E10" s="306">
        <v>366400</v>
      </c>
      <c r="F10" s="306">
        <v>1644900</v>
      </c>
      <c r="G10" s="306">
        <v>1142700</v>
      </c>
      <c r="H10" s="306">
        <v>879700</v>
      </c>
      <c r="I10" s="306">
        <v>1320600</v>
      </c>
      <c r="J10" s="306">
        <v>1036600</v>
      </c>
      <c r="K10" s="306">
        <v>352450</v>
      </c>
      <c r="L10" s="306">
        <v>459800</v>
      </c>
      <c r="M10" s="306">
        <v>374400</v>
      </c>
      <c r="N10" s="306">
        <v>264700</v>
      </c>
      <c r="O10" s="306">
        <v>242000</v>
      </c>
      <c r="P10" s="306">
        <v>261400</v>
      </c>
      <c r="Q10" s="307">
        <v>9310650</v>
      </c>
      <c r="R10" s="313">
        <v>9676650</v>
      </c>
      <c r="S10" s="348">
        <v>1</v>
      </c>
    </row>
    <row r="11" spans="1:19" s="308" customFormat="1" ht="80.25" customHeight="1">
      <c r="A11" s="317" t="s">
        <v>217</v>
      </c>
      <c r="B11" s="304" t="s">
        <v>113</v>
      </c>
      <c r="C11" s="304" t="s">
        <v>114</v>
      </c>
      <c r="D11" s="305">
        <f>SUM(E11:P11)</f>
        <v>118500</v>
      </c>
      <c r="E11" s="309">
        <v>0</v>
      </c>
      <c r="F11" s="309">
        <v>39500</v>
      </c>
      <c r="G11" s="309">
        <v>0</v>
      </c>
      <c r="H11" s="309">
        <v>39500</v>
      </c>
      <c r="I11" s="309">
        <v>0</v>
      </c>
      <c r="J11" s="309">
        <v>0</v>
      </c>
      <c r="K11" s="309">
        <v>0</v>
      </c>
      <c r="L11" s="309">
        <v>0</v>
      </c>
      <c r="M11" s="309">
        <v>0</v>
      </c>
      <c r="N11" s="309">
        <v>39500</v>
      </c>
      <c r="O11" s="309">
        <v>0</v>
      </c>
      <c r="P11" s="309">
        <v>0</v>
      </c>
      <c r="Q11" s="309">
        <v>92900</v>
      </c>
      <c r="R11" s="314">
        <v>92900</v>
      </c>
      <c r="S11" s="349">
        <v>1</v>
      </c>
    </row>
    <row r="12" spans="1:19" s="287" customFormat="1" ht="60.75" customHeight="1">
      <c r="A12" s="322" t="s">
        <v>224</v>
      </c>
      <c r="B12" s="323" t="s">
        <v>113</v>
      </c>
      <c r="C12" s="324" t="s">
        <v>114</v>
      </c>
      <c r="D12" s="325">
        <f>SUM(E12:P12)</f>
        <v>1226010</v>
      </c>
      <c r="E12" s="309">
        <v>0</v>
      </c>
      <c r="F12" s="309">
        <v>196770</v>
      </c>
      <c r="G12" s="309">
        <v>257310</v>
      </c>
      <c r="H12" s="309">
        <v>211900</v>
      </c>
      <c r="I12" s="309">
        <v>272450</v>
      </c>
      <c r="J12" s="309">
        <v>287580</v>
      </c>
      <c r="K12" s="309">
        <v>0</v>
      </c>
      <c r="L12" s="309">
        <v>0</v>
      </c>
      <c r="M12" s="309">
        <v>0</v>
      </c>
      <c r="N12" s="309">
        <v>0</v>
      </c>
      <c r="O12" s="309">
        <v>0</v>
      </c>
      <c r="P12" s="309">
        <v>0</v>
      </c>
      <c r="Q12" s="320">
        <v>1226010</v>
      </c>
      <c r="R12" s="321">
        <v>1226010</v>
      </c>
      <c r="S12" s="350">
        <v>5</v>
      </c>
    </row>
    <row r="13" spans="1:19" s="308" customFormat="1" ht="58.5" customHeight="1">
      <c r="A13" s="317" t="s">
        <v>379</v>
      </c>
      <c r="B13" s="304" t="s">
        <v>113</v>
      </c>
      <c r="C13" s="304" t="s">
        <v>114</v>
      </c>
      <c r="D13" s="305">
        <f>SUM(E13:P13)</f>
        <v>1084146.5</v>
      </c>
      <c r="E13" s="306">
        <v>13020</v>
      </c>
      <c r="F13" s="306">
        <v>26040</v>
      </c>
      <c r="G13" s="306">
        <v>0</v>
      </c>
      <c r="H13" s="306">
        <v>13020</v>
      </c>
      <c r="I13" s="306">
        <v>0</v>
      </c>
      <c r="J13" s="306">
        <v>13020</v>
      </c>
      <c r="K13" s="306">
        <v>13020</v>
      </c>
      <c r="L13" s="306">
        <v>953946.5</v>
      </c>
      <c r="M13" s="306">
        <v>26040</v>
      </c>
      <c r="N13" s="306">
        <v>26040</v>
      </c>
      <c r="O13" s="306"/>
      <c r="P13" s="306"/>
      <c r="Q13" s="307">
        <v>1118347</v>
      </c>
      <c r="R13" s="313">
        <v>1118347</v>
      </c>
      <c r="S13" s="348">
        <v>1</v>
      </c>
    </row>
    <row r="14" spans="1:19" s="308" customFormat="1" ht="45">
      <c r="A14" s="316" t="s">
        <v>218</v>
      </c>
      <c r="B14" s="310" t="s">
        <v>115</v>
      </c>
      <c r="C14" s="304" t="s">
        <v>116</v>
      </c>
      <c r="D14" s="305">
        <f>SUM(E14:P14)</f>
        <v>110603000</v>
      </c>
      <c r="E14" s="306">
        <v>3186000</v>
      </c>
      <c r="F14" s="306">
        <v>8337800</v>
      </c>
      <c r="G14" s="306">
        <v>10173200</v>
      </c>
      <c r="H14" s="306">
        <v>8482800</v>
      </c>
      <c r="I14" s="306">
        <v>18592800</v>
      </c>
      <c r="J14" s="306">
        <v>16546800</v>
      </c>
      <c r="K14" s="306">
        <v>6653800</v>
      </c>
      <c r="L14" s="306">
        <v>4187800</v>
      </c>
      <c r="M14" s="306">
        <v>4137800</v>
      </c>
      <c r="N14" s="306">
        <v>7882800</v>
      </c>
      <c r="O14" s="306">
        <v>8412800</v>
      </c>
      <c r="P14" s="306">
        <v>14008600</v>
      </c>
      <c r="Q14" s="307">
        <v>114403000</v>
      </c>
      <c r="R14" s="313">
        <v>114403000</v>
      </c>
      <c r="S14" s="348">
        <v>1</v>
      </c>
    </row>
    <row r="15" spans="1:19" s="308" customFormat="1" ht="30">
      <c r="A15" s="329" t="s">
        <v>219</v>
      </c>
      <c r="B15" s="304" t="s">
        <v>113</v>
      </c>
      <c r="C15" s="304" t="s">
        <v>114</v>
      </c>
      <c r="D15" s="305">
        <f aca="true" t="shared" si="1" ref="D15:D20">SUM(E15:P15)</f>
        <v>31600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>
        <v>31600</v>
      </c>
      <c r="P15" s="306"/>
      <c r="Q15" s="307">
        <v>31600</v>
      </c>
      <c r="R15" s="313">
        <v>31600</v>
      </c>
      <c r="S15" s="349" t="s">
        <v>385</v>
      </c>
    </row>
    <row r="16" spans="1:19" s="287" customFormat="1" ht="80.25" customHeight="1">
      <c r="A16" s="283" t="s">
        <v>380</v>
      </c>
      <c r="B16" s="284" t="s">
        <v>113</v>
      </c>
      <c r="C16" s="284" t="s">
        <v>114</v>
      </c>
      <c r="D16" s="285">
        <f>SUM(E16:P16)</f>
        <v>2238400</v>
      </c>
      <c r="E16" s="309">
        <v>0</v>
      </c>
      <c r="F16" s="309">
        <v>195840</v>
      </c>
      <c r="G16" s="309">
        <v>251840</v>
      </c>
      <c r="H16" s="309">
        <v>209810</v>
      </c>
      <c r="I16" s="309">
        <v>265810</v>
      </c>
      <c r="J16" s="309">
        <v>265810</v>
      </c>
      <c r="K16" s="309">
        <v>0</v>
      </c>
      <c r="L16" s="309">
        <v>0</v>
      </c>
      <c r="M16" s="309">
        <v>0</v>
      </c>
      <c r="N16" s="309">
        <v>279790</v>
      </c>
      <c r="O16" s="309">
        <v>279790</v>
      </c>
      <c r="P16" s="309">
        <v>489710</v>
      </c>
      <c r="Q16" s="320">
        <v>2238400</v>
      </c>
      <c r="R16" s="321">
        <v>2238400</v>
      </c>
      <c r="S16" s="351">
        <v>5</v>
      </c>
    </row>
    <row r="17" spans="1:19" s="308" customFormat="1" ht="40.5" customHeight="1">
      <c r="A17" s="319" t="s">
        <v>381</v>
      </c>
      <c r="B17" s="304" t="s">
        <v>113</v>
      </c>
      <c r="C17" s="304" t="s">
        <v>114</v>
      </c>
      <c r="D17" s="305">
        <f t="shared" si="1"/>
        <v>11400</v>
      </c>
      <c r="E17" s="309">
        <v>0</v>
      </c>
      <c r="F17" s="309">
        <v>11400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09">
        <v>0</v>
      </c>
      <c r="O17" s="309">
        <v>0</v>
      </c>
      <c r="P17" s="309">
        <v>0</v>
      </c>
      <c r="Q17" s="309">
        <v>11400</v>
      </c>
      <c r="R17" s="314">
        <v>11400</v>
      </c>
      <c r="S17" s="349">
        <v>4</v>
      </c>
    </row>
    <row r="18" spans="1:19" s="308" customFormat="1" ht="42" customHeight="1">
      <c r="A18" s="319" t="s">
        <v>220</v>
      </c>
      <c r="B18" s="304" t="s">
        <v>113</v>
      </c>
      <c r="C18" s="304" t="s">
        <v>114</v>
      </c>
      <c r="D18" s="305">
        <f t="shared" si="1"/>
        <v>173710</v>
      </c>
      <c r="E18" s="306"/>
      <c r="F18" s="306">
        <v>35120</v>
      </c>
      <c r="G18" s="306"/>
      <c r="H18" s="306"/>
      <c r="I18" s="306"/>
      <c r="J18" s="306">
        <v>103470</v>
      </c>
      <c r="K18" s="306"/>
      <c r="L18" s="306"/>
      <c r="M18" s="306"/>
      <c r="N18" s="306">
        <v>35120</v>
      </c>
      <c r="O18" s="306"/>
      <c r="P18" s="306"/>
      <c r="Q18" s="307">
        <v>173710</v>
      </c>
      <c r="R18" s="313">
        <v>173710</v>
      </c>
      <c r="S18" s="349">
        <v>4</v>
      </c>
    </row>
    <row r="19" spans="1:19" s="308" customFormat="1" ht="53.25" customHeight="1">
      <c r="A19" s="319" t="s">
        <v>221</v>
      </c>
      <c r="B19" s="304" t="s">
        <v>113</v>
      </c>
      <c r="C19" s="304" t="s">
        <v>114</v>
      </c>
      <c r="D19" s="305">
        <f t="shared" si="1"/>
        <v>322073</v>
      </c>
      <c r="E19" s="309">
        <v>0</v>
      </c>
      <c r="F19" s="309">
        <v>0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09">
        <v>0</v>
      </c>
      <c r="N19" s="309">
        <v>0</v>
      </c>
      <c r="O19" s="309">
        <v>322073</v>
      </c>
      <c r="P19" s="309">
        <v>0</v>
      </c>
      <c r="Q19" s="309">
        <v>322073</v>
      </c>
      <c r="R19" s="314">
        <v>322073</v>
      </c>
      <c r="S19" s="349">
        <v>4</v>
      </c>
    </row>
    <row r="20" spans="1:19" s="308" customFormat="1" ht="75.75" customHeight="1">
      <c r="A20" s="319" t="s">
        <v>222</v>
      </c>
      <c r="B20" s="304" t="s">
        <v>115</v>
      </c>
      <c r="C20" s="304" t="s">
        <v>119</v>
      </c>
      <c r="D20" s="305">
        <f t="shared" si="1"/>
        <v>1382035.4</v>
      </c>
      <c r="E20" s="309">
        <v>0</v>
      </c>
      <c r="F20" s="309">
        <v>0</v>
      </c>
      <c r="G20" s="309">
        <v>322073</v>
      </c>
      <c r="H20" s="309">
        <v>0</v>
      </c>
      <c r="I20" s="309">
        <v>0</v>
      </c>
      <c r="J20" s="309">
        <v>0</v>
      </c>
      <c r="K20" s="309">
        <v>1059962.4</v>
      </c>
      <c r="L20" s="309">
        <v>0</v>
      </c>
      <c r="M20" s="309">
        <v>0</v>
      </c>
      <c r="N20" s="309">
        <v>0</v>
      </c>
      <c r="O20" s="309">
        <v>0</v>
      </c>
      <c r="P20" s="309">
        <v>0</v>
      </c>
      <c r="Q20" s="309">
        <v>1382035.4</v>
      </c>
      <c r="R20" s="314">
        <v>1382035.4</v>
      </c>
      <c r="S20" s="349">
        <v>4</v>
      </c>
    </row>
    <row r="21" spans="1:19" s="308" customFormat="1" ht="69" customHeight="1">
      <c r="A21" s="317" t="s">
        <v>207</v>
      </c>
      <c r="B21" s="304" t="s">
        <v>113</v>
      </c>
      <c r="C21" s="304" t="s">
        <v>114</v>
      </c>
      <c r="D21" s="305">
        <f>SUM(E21:P21)</f>
        <v>0</v>
      </c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9">
        <v>3900000</v>
      </c>
      <c r="R21" s="314">
        <v>3600000</v>
      </c>
      <c r="S21" s="349">
        <v>1</v>
      </c>
    </row>
    <row r="22" spans="1:19" s="287" customFormat="1" ht="87" customHeight="1">
      <c r="A22" s="288" t="s">
        <v>382</v>
      </c>
      <c r="B22" s="289" t="s">
        <v>115</v>
      </c>
      <c r="C22" s="290" t="s">
        <v>383</v>
      </c>
      <c r="D22" s="285">
        <f>SUM(E22:P22)</f>
        <v>3357500</v>
      </c>
      <c r="E22" s="309">
        <v>0</v>
      </c>
      <c r="F22" s="309">
        <v>293800</v>
      </c>
      <c r="G22" s="309">
        <v>377700</v>
      </c>
      <c r="H22" s="309">
        <v>314800</v>
      </c>
      <c r="I22" s="309">
        <v>398700</v>
      </c>
      <c r="J22" s="309">
        <v>398700</v>
      </c>
      <c r="K22" s="309">
        <v>0</v>
      </c>
      <c r="L22" s="309">
        <v>0</v>
      </c>
      <c r="M22" s="309">
        <v>0</v>
      </c>
      <c r="N22" s="309">
        <v>419700</v>
      </c>
      <c r="O22" s="309">
        <v>419700</v>
      </c>
      <c r="P22" s="309">
        <v>734400</v>
      </c>
      <c r="Q22" s="320">
        <v>3357500</v>
      </c>
      <c r="R22" s="321">
        <v>3357500</v>
      </c>
      <c r="S22" s="352">
        <v>5</v>
      </c>
    </row>
    <row r="23" spans="1:19" s="287" customFormat="1" ht="51" customHeight="1">
      <c r="A23" s="283" t="s">
        <v>223</v>
      </c>
      <c r="B23" s="326" t="s">
        <v>117</v>
      </c>
      <c r="C23" s="284" t="s">
        <v>118</v>
      </c>
      <c r="D23" s="285">
        <f>SUM(E23:P23)</f>
        <v>16477440</v>
      </c>
      <c r="E23" s="306"/>
      <c r="F23" s="306">
        <v>1450000</v>
      </c>
      <c r="G23" s="306">
        <v>1853200</v>
      </c>
      <c r="H23" s="306">
        <v>1550800</v>
      </c>
      <c r="I23" s="306">
        <v>1954000</v>
      </c>
      <c r="J23" s="306">
        <v>1954000</v>
      </c>
      <c r="K23" s="306">
        <v>0</v>
      </c>
      <c r="L23" s="306">
        <v>0</v>
      </c>
      <c r="M23" s="306">
        <v>0</v>
      </c>
      <c r="N23" s="306">
        <v>2054800</v>
      </c>
      <c r="O23" s="306">
        <v>2054800</v>
      </c>
      <c r="P23" s="306">
        <v>3605840</v>
      </c>
      <c r="Q23" s="286">
        <v>12115000</v>
      </c>
      <c r="R23" s="327">
        <v>16477440</v>
      </c>
      <c r="S23" s="350">
        <v>5</v>
      </c>
    </row>
    <row r="24" spans="1:21" s="287" customFormat="1" ht="51" customHeight="1">
      <c r="A24" s="283" t="s">
        <v>223</v>
      </c>
      <c r="B24" s="326" t="s">
        <v>117</v>
      </c>
      <c r="C24" s="284" t="s">
        <v>384</v>
      </c>
      <c r="D24" s="285">
        <f>SUM(E24:P24)</f>
        <v>2200000</v>
      </c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>
        <v>2200000</v>
      </c>
      <c r="Q24" s="286"/>
      <c r="R24" s="328">
        <v>2200000</v>
      </c>
      <c r="S24" s="350">
        <v>5</v>
      </c>
      <c r="U24" s="358"/>
    </row>
    <row r="25" spans="1:26" s="308" customFormat="1" ht="99.75" customHeight="1">
      <c r="A25" s="318" t="s">
        <v>377</v>
      </c>
      <c r="B25" s="304" t="s">
        <v>113</v>
      </c>
      <c r="C25" s="304" t="s">
        <v>114</v>
      </c>
      <c r="D25" s="305">
        <f>SUM(E25:P25)</f>
        <v>40500</v>
      </c>
      <c r="E25" s="309">
        <v>0</v>
      </c>
      <c r="F25" s="309">
        <v>0</v>
      </c>
      <c r="G25" s="309">
        <v>40500</v>
      </c>
      <c r="H25" s="309">
        <v>0</v>
      </c>
      <c r="I25" s="309">
        <v>0</v>
      </c>
      <c r="J25" s="309">
        <v>0</v>
      </c>
      <c r="K25" s="309">
        <v>0</v>
      </c>
      <c r="L25" s="309">
        <v>0</v>
      </c>
      <c r="M25" s="309">
        <v>0</v>
      </c>
      <c r="N25" s="309">
        <v>0</v>
      </c>
      <c r="O25" s="309">
        <v>0</v>
      </c>
      <c r="P25" s="309">
        <v>0</v>
      </c>
      <c r="Q25" s="307"/>
      <c r="R25" s="313"/>
      <c r="S25" s="349">
        <v>1</v>
      </c>
      <c r="U25" s="315">
        <f>SUBTOTAL(9,D10:D25)</f>
        <v>147611964.9</v>
      </c>
      <c r="V25" s="315">
        <f>SUBTOTAL(9,Q10:Q25)</f>
        <v>149682625.4</v>
      </c>
      <c r="W25" s="315">
        <f>SUBTOTAL(9,R10:R25)</f>
        <v>156311065.4</v>
      </c>
      <c r="X25" s="311">
        <f>SUBTOTAL(9,S10:S25)</f>
        <v>47</v>
      </c>
      <c r="Y25" s="311"/>
      <c r="Z25" s="311"/>
    </row>
    <row r="26" spans="1:20" s="334" customFormat="1" ht="39.75" customHeight="1">
      <c r="A26" s="331"/>
      <c r="B26" s="331"/>
      <c r="C26" s="331"/>
      <c r="D26" s="332">
        <f>D25+D21+D14+D13+D11+D10</f>
        <v>120191796.5</v>
      </c>
      <c r="E26" s="332">
        <f aca="true" t="shared" si="2" ref="E26:R26">E25+E21+E14+E13+E11+E10</f>
        <v>3565420</v>
      </c>
      <c r="F26" s="332">
        <f t="shared" si="2"/>
        <v>10048240</v>
      </c>
      <c r="G26" s="332">
        <f t="shared" si="2"/>
        <v>11356400</v>
      </c>
      <c r="H26" s="332">
        <f t="shared" si="2"/>
        <v>9415020</v>
      </c>
      <c r="I26" s="332">
        <f t="shared" si="2"/>
        <v>19913400</v>
      </c>
      <c r="J26" s="332">
        <f t="shared" si="2"/>
        <v>17596420</v>
      </c>
      <c r="K26" s="332">
        <f t="shared" si="2"/>
        <v>7019270</v>
      </c>
      <c r="L26" s="332">
        <f t="shared" si="2"/>
        <v>5601546.5</v>
      </c>
      <c r="M26" s="332">
        <f t="shared" si="2"/>
        <v>4538240</v>
      </c>
      <c r="N26" s="332">
        <f t="shared" si="2"/>
        <v>8213040</v>
      </c>
      <c r="O26" s="332">
        <f t="shared" si="2"/>
        <v>8654800</v>
      </c>
      <c r="P26" s="332">
        <f t="shared" si="2"/>
        <v>14270000</v>
      </c>
      <c r="Q26" s="332">
        <f t="shared" si="2"/>
        <v>128824897</v>
      </c>
      <c r="R26" s="332">
        <f t="shared" si="2"/>
        <v>128890897</v>
      </c>
      <c r="S26" s="353">
        <v>1</v>
      </c>
      <c r="T26" s="333"/>
    </row>
    <row r="27" spans="1:20" s="300" customFormat="1" ht="15.75" customHeight="1">
      <c r="A27" s="335" t="s">
        <v>386</v>
      </c>
      <c r="B27" s="335"/>
      <c r="C27" s="335"/>
      <c r="D27" s="336"/>
      <c r="E27" s="336"/>
      <c r="F27" s="336"/>
      <c r="G27" s="336"/>
      <c r="H27" s="336"/>
      <c r="I27" s="643" t="s">
        <v>387</v>
      </c>
      <c r="J27" s="643"/>
      <c r="K27" s="643"/>
      <c r="L27" s="643"/>
      <c r="M27" s="643"/>
      <c r="N27" s="643"/>
      <c r="O27" s="643"/>
      <c r="P27" s="643"/>
      <c r="Q27" s="308"/>
      <c r="R27" s="308"/>
      <c r="S27" s="354"/>
      <c r="T27" s="337"/>
    </row>
    <row r="28" spans="1:20" s="300" customFormat="1" ht="15">
      <c r="A28" s="338"/>
      <c r="B28" s="338"/>
      <c r="C28" s="338"/>
      <c r="D28" s="339"/>
      <c r="E28" s="339"/>
      <c r="F28" s="339"/>
      <c r="G28" s="339"/>
      <c r="H28" s="339"/>
      <c r="I28" s="339"/>
      <c r="J28" s="339"/>
      <c r="K28" s="339"/>
      <c r="L28" s="340"/>
      <c r="M28" s="340"/>
      <c r="N28" s="340"/>
      <c r="O28" s="340"/>
      <c r="P28" s="340"/>
      <c r="Q28" s="308"/>
      <c r="R28" s="308"/>
      <c r="S28" s="354"/>
      <c r="T28" s="337"/>
    </row>
    <row r="29" spans="1:21" ht="15.75" customHeight="1">
      <c r="A29" s="341" t="s">
        <v>388</v>
      </c>
      <c r="B29" s="341"/>
      <c r="C29" s="341"/>
      <c r="D29" s="336"/>
      <c r="E29" s="336"/>
      <c r="F29" s="336"/>
      <c r="G29" s="336"/>
      <c r="H29" s="336"/>
      <c r="I29" s="643" t="s">
        <v>389</v>
      </c>
      <c r="J29" s="643"/>
      <c r="K29" s="643"/>
      <c r="L29" s="643"/>
      <c r="M29" s="643"/>
      <c r="N29" s="643"/>
      <c r="O29" s="643"/>
      <c r="P29" s="643"/>
      <c r="S29" s="355"/>
      <c r="T29" s="132"/>
      <c r="U29" s="293"/>
    </row>
    <row r="30" spans="4:20" ht="12.75">
      <c r="D30" s="293">
        <f>D20+D19+D18+D17</f>
        <v>1889218.4</v>
      </c>
      <c r="E30" s="293">
        <f aca="true" t="shared" si="3" ref="E30:R30">E20+E19+E18+E17</f>
        <v>0</v>
      </c>
      <c r="F30" s="293">
        <f t="shared" si="3"/>
        <v>46520</v>
      </c>
      <c r="G30" s="293">
        <f t="shared" si="3"/>
        <v>322073</v>
      </c>
      <c r="H30" s="293">
        <f t="shared" si="3"/>
        <v>0</v>
      </c>
      <c r="I30" s="293">
        <f t="shared" si="3"/>
        <v>0</v>
      </c>
      <c r="J30" s="293">
        <f t="shared" si="3"/>
        <v>103470</v>
      </c>
      <c r="K30" s="293">
        <f t="shared" si="3"/>
        <v>1059962.4</v>
      </c>
      <c r="L30" s="293">
        <f t="shared" si="3"/>
        <v>0</v>
      </c>
      <c r="M30" s="293">
        <f t="shared" si="3"/>
        <v>0</v>
      </c>
      <c r="N30" s="293">
        <f t="shared" si="3"/>
        <v>35120</v>
      </c>
      <c r="O30" s="293">
        <f t="shared" si="3"/>
        <v>322073</v>
      </c>
      <c r="P30" s="293">
        <f t="shared" si="3"/>
        <v>0</v>
      </c>
      <c r="Q30" s="293">
        <f t="shared" si="3"/>
        <v>1889218.4</v>
      </c>
      <c r="R30" s="293">
        <f t="shared" si="3"/>
        <v>1889218.4</v>
      </c>
      <c r="S30" s="355">
        <v>4</v>
      </c>
      <c r="T30" s="132"/>
    </row>
    <row r="31" spans="17:20" ht="12.75">
      <c r="Q31" s="293"/>
      <c r="S31" s="355"/>
      <c r="T31" s="132"/>
    </row>
    <row r="32" spans="4:20" ht="12.75">
      <c r="D32" s="293">
        <f>D24+D23+D22+D16+D12</f>
        <v>25499350</v>
      </c>
      <c r="Q32" s="293">
        <f>Q24+Q23+Q22+Q16+Q12</f>
        <v>18936910</v>
      </c>
      <c r="R32" s="293">
        <f>R24+R23+R22+R16+R12</f>
        <v>25499350</v>
      </c>
      <c r="S32" s="355">
        <v>5</v>
      </c>
      <c r="T32" s="132"/>
    </row>
    <row r="33" spans="19:20" ht="12.75">
      <c r="S33" s="355"/>
      <c r="T33" s="132"/>
    </row>
    <row r="34" spans="4:20" ht="12.75">
      <c r="D34" s="293">
        <f>D15</f>
        <v>31600</v>
      </c>
      <c r="Q34" s="293">
        <f>Q15</f>
        <v>31600</v>
      </c>
      <c r="R34" s="293">
        <f>R15</f>
        <v>31600</v>
      </c>
      <c r="S34" s="355" t="s">
        <v>385</v>
      </c>
      <c r="T34" s="132"/>
    </row>
    <row r="35" spans="19:20" ht="12.75">
      <c r="S35" s="355"/>
      <c r="T35" s="132"/>
    </row>
    <row r="36" spans="3:19" ht="12.75">
      <c r="C36" s="342"/>
      <c r="D36" s="343">
        <f>D34+D32+D30+D26</f>
        <v>147611964.9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3">
        <f>Q34+Q32+Q30+Q26</f>
        <v>149682625.4</v>
      </c>
      <c r="R36" s="343">
        <f>R34+R32+R30+R26</f>
        <v>156311065.4</v>
      </c>
      <c r="S36" s="356"/>
    </row>
    <row r="37" spans="3:19" ht="12.75">
      <c r="C37" s="342"/>
      <c r="S37" s="357"/>
    </row>
    <row r="38" spans="4:19" ht="12.75">
      <c r="D38" s="293">
        <f>D36-D8</f>
        <v>0</v>
      </c>
      <c r="Q38" s="293">
        <f>Q36-Q8</f>
        <v>0</v>
      </c>
      <c r="R38" s="293">
        <f>R36-R8</f>
        <v>0</v>
      </c>
      <c r="S38" s="357"/>
    </row>
  </sheetData>
  <sheetProtection/>
  <autoFilter ref="A9:S27"/>
  <mergeCells count="11">
    <mergeCell ref="I27:P27"/>
    <mergeCell ref="I29:P29"/>
    <mergeCell ref="L1:P1"/>
    <mergeCell ref="A2:P2"/>
    <mergeCell ref="A3:P3"/>
    <mergeCell ref="A4:P4"/>
    <mergeCell ref="A6:A7"/>
    <mergeCell ref="B6:B7"/>
    <mergeCell ref="C6:C7"/>
    <mergeCell ref="D6:D7"/>
    <mergeCell ref="E6:P6"/>
  </mergeCells>
  <printOptions/>
  <pageMargins left="0.7" right="0.7" top="0.75" bottom="0.75" header="0.3" footer="0.3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2018-02-07T07:11:07Z</cp:lastPrinted>
  <dcterms:created xsi:type="dcterms:W3CDTF">2008-10-01T13:21:49Z</dcterms:created>
  <dcterms:modified xsi:type="dcterms:W3CDTF">2023-02-26T13:34:12Z</dcterms:modified>
  <cp:category/>
  <cp:version/>
  <cp:contentType/>
  <cp:contentStatus/>
</cp:coreProperties>
</file>